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54DF36C-E7F1-4AFB-9C1F-B7729C37C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Лист1!$E$1:$E$960</definedName>
    <definedName name="Appl_3Kota">Лист1!#REF!</definedName>
    <definedName name="APPL_BD">Лист1!#REF!</definedName>
    <definedName name="Applik">Лист1!$M$393</definedName>
    <definedName name="Brush">Лист1!$M$167</definedName>
    <definedName name="Brush_TB">Лист1!#REF!</definedName>
    <definedName name="kart">Лист1!$S$567</definedName>
    <definedName name="kart_CT">Лист1!#REF!</definedName>
    <definedName name="kartotki">Лист1!$A$570</definedName>
    <definedName name="KCK">Лист1!$M$90</definedName>
    <definedName name="kck_ct">Лист1!#REF!</definedName>
    <definedName name="KCK_TB">Лист1!#REF!</definedName>
    <definedName name="Learn">Лист1!$M$127</definedName>
    <definedName name="Learn_TB">Лист1!#REF!</definedName>
    <definedName name="mini">Лист1!$M$101</definedName>
    <definedName name="mini_TB">Лист1!#REF!</definedName>
    <definedName name="mini_Traktor">Лист1!#REF!</definedName>
    <definedName name="P_BD">Лист1!#REF!</definedName>
    <definedName name="Pan_CT">Лист1!#REF!</definedName>
    <definedName name="Pen">Лист1!$M$275</definedName>
    <definedName name="Pen_Fix">Лист1!#REF!</definedName>
    <definedName name="Pen0">Лист1!$A$288</definedName>
    <definedName name="PL">Лист1!#REF!</definedName>
    <definedName name="R_BD">Лист1!#REF!</definedName>
    <definedName name="Read">Лист1!$M$71</definedName>
    <definedName name="Read_TB">Лист1!#REF!</definedName>
    <definedName name="Smile_CT">Лист1!#REF!</definedName>
    <definedName name="Smile_FK">Лист1!#REF!</definedName>
    <definedName name="Star">Лист1!$M$212</definedName>
    <definedName name="Star_CT">Лист1!#REF!</definedName>
    <definedName name="Star_Fix">Лист1!#REF!</definedName>
    <definedName name="Star_TB">Лист1!#REF!</definedName>
    <definedName name="Star0">Лист1!$B$217</definedName>
    <definedName name="TB_CHITAEM">Лист1!#REF!</definedName>
    <definedName name="TK_A4">Лист1!#REF!</definedName>
    <definedName name="TK_A5">Лист1!#REF!</definedName>
    <definedName name="top" localSheetId="0">Лист1!#REF!</definedName>
    <definedName name="ZV_BD">Лист1!#REF!</definedName>
    <definedName name="_xlnm.Print_Area" localSheetId="0">Лист1!$A$1:$M$960</definedName>
  </definedNames>
  <calcPr calcId="181029"/>
</workbook>
</file>

<file path=xl/calcChain.xml><?xml version="1.0" encoding="utf-8"?>
<calcChain xmlns="http://schemas.openxmlformats.org/spreadsheetml/2006/main">
  <c r="N584" i="1" l="1"/>
  <c r="I584" i="1"/>
  <c r="M584" i="1" s="1"/>
  <c r="A759" i="1"/>
  <c r="A760" i="1" s="1"/>
  <c r="A761" i="1" s="1"/>
  <c r="A762" i="1" s="1"/>
  <c r="N759" i="1"/>
  <c r="I759" i="1"/>
  <c r="M759" i="1" s="1"/>
  <c r="N755" i="1"/>
  <c r="I755" i="1"/>
  <c r="M755" i="1" s="1"/>
  <c r="N751" i="1"/>
  <c r="I751" i="1"/>
  <c r="M751" i="1" s="1"/>
  <c r="I211" i="1"/>
  <c r="M211" i="1" s="1"/>
  <c r="N211" i="1"/>
  <c r="N182" i="1"/>
  <c r="I182" i="1"/>
  <c r="M182" i="1" s="1"/>
  <c r="N349" i="1"/>
  <c r="I349" i="1"/>
  <c r="M349" i="1" s="1"/>
  <c r="N717" i="1"/>
  <c r="I717" i="1"/>
  <c r="M717" i="1" s="1"/>
  <c r="N719" i="1"/>
  <c r="I719" i="1"/>
  <c r="M719" i="1" s="1"/>
  <c r="N115" i="1"/>
  <c r="I115" i="1"/>
  <c r="M115" i="1" s="1"/>
  <c r="N868" i="1"/>
  <c r="I868" i="1"/>
  <c r="M868" i="1" s="1"/>
  <c r="N913" i="1" l="1"/>
  <c r="P913" i="1"/>
  <c r="Q913" i="1" s="1"/>
  <c r="I913" i="1"/>
  <c r="M913" i="1" s="1"/>
  <c r="N123" i="1"/>
  <c r="I123" i="1"/>
  <c r="M123" i="1" s="1"/>
  <c r="N890" i="1"/>
  <c r="I890" i="1"/>
  <c r="M890" i="1" s="1"/>
  <c r="N878" i="1"/>
  <c r="I878" i="1"/>
  <c r="M878" i="1" s="1"/>
  <c r="N865" i="1"/>
  <c r="I865" i="1"/>
  <c r="M865" i="1" s="1"/>
  <c r="N631" i="1" l="1"/>
  <c r="I631" i="1"/>
  <c r="M631" i="1" s="1"/>
  <c r="N97" i="1" l="1"/>
  <c r="I97" i="1"/>
  <c r="M97" i="1" s="1"/>
  <c r="A105" i="1" l="1"/>
  <c r="I720" i="1" l="1"/>
  <c r="A433" i="1" l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371" i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L958" i="1" l="1"/>
  <c r="N957" i="1"/>
  <c r="M957" i="1"/>
  <c r="N956" i="1"/>
  <c r="M956" i="1"/>
  <c r="N955" i="1"/>
  <c r="M955" i="1"/>
  <c r="N954" i="1"/>
  <c r="M954" i="1"/>
  <c r="A955" i="1"/>
  <c r="N953" i="1"/>
  <c r="N952" i="1"/>
  <c r="M952" i="1"/>
  <c r="N951" i="1"/>
  <c r="M951" i="1"/>
  <c r="A956" i="1" l="1"/>
  <c r="A957" i="1" s="1"/>
  <c r="A661" i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N29" i="1"/>
  <c r="I29" i="1"/>
  <c r="M29" i="1" s="1"/>
  <c r="N24" i="1"/>
  <c r="I24" i="1"/>
  <c r="M24" i="1" s="1"/>
  <c r="N22" i="1"/>
  <c r="N21" i="1"/>
  <c r="I22" i="1"/>
  <c r="M22" i="1" s="1"/>
  <c r="I21" i="1"/>
  <c r="M21" i="1" s="1"/>
  <c r="N296" i="1" l="1"/>
  <c r="I296" i="1"/>
  <c r="M296" i="1" s="1"/>
  <c r="N715" i="1"/>
  <c r="P715" i="1"/>
  <c r="Q715" i="1" s="1"/>
  <c r="I715" i="1"/>
  <c r="M715" i="1" s="1"/>
  <c r="N720" i="1" l="1"/>
  <c r="P720" i="1"/>
  <c r="Q720" i="1" s="1"/>
  <c r="M720" i="1"/>
  <c r="I805" i="1" l="1"/>
  <c r="M805" i="1" s="1"/>
  <c r="N805" i="1"/>
  <c r="A171" i="1" l="1"/>
  <c r="A352" i="1" l="1"/>
  <c r="A353" i="1" s="1"/>
  <c r="A354" i="1" s="1"/>
  <c r="A355" i="1" s="1"/>
  <c r="A356" i="1" s="1"/>
  <c r="N351" i="1"/>
  <c r="I351" i="1"/>
  <c r="M351" i="1" s="1"/>
  <c r="N244" i="1" l="1"/>
  <c r="I244" i="1"/>
  <c r="M244" i="1" s="1"/>
  <c r="I37" i="1" l="1"/>
  <c r="I38" i="1"/>
  <c r="I39" i="1"/>
  <c r="I40" i="1"/>
  <c r="A38" i="1" l="1"/>
  <c r="A39" i="1" s="1"/>
  <c r="A40" i="1" s="1"/>
  <c r="N40" i="1"/>
  <c r="M40" i="1"/>
  <c r="N39" i="1"/>
  <c r="M39" i="1"/>
  <c r="N38" i="1"/>
  <c r="M38" i="1"/>
  <c r="N37" i="1"/>
  <c r="M37" i="1"/>
  <c r="N163" i="1"/>
  <c r="N162" i="1"/>
  <c r="P162" i="1"/>
  <c r="Q162" i="1" s="1"/>
  <c r="I162" i="1"/>
  <c r="M162" i="1" s="1"/>
  <c r="N147" i="1"/>
  <c r="P147" i="1"/>
  <c r="Q147" i="1" s="1"/>
  <c r="I147" i="1"/>
  <c r="M147" i="1" s="1"/>
  <c r="N160" i="1" l="1"/>
  <c r="I160" i="1"/>
  <c r="M160" i="1" s="1"/>
  <c r="N152" i="1"/>
  <c r="P152" i="1"/>
  <c r="Q152" i="1" s="1"/>
  <c r="P159" i="1"/>
  <c r="Q159" i="1" s="1"/>
  <c r="N159" i="1"/>
  <c r="I159" i="1"/>
  <c r="M159" i="1" s="1"/>
  <c r="I152" i="1"/>
  <c r="M152" i="1" s="1"/>
  <c r="N430" i="1" l="1"/>
  <c r="N35" i="1" l="1"/>
  <c r="N34" i="1"/>
  <c r="I35" i="1" l="1"/>
  <c r="M35" i="1" s="1"/>
  <c r="I34" i="1"/>
  <c r="M34" i="1" s="1"/>
  <c r="N370" i="1"/>
  <c r="I370" i="1"/>
  <c r="M370" i="1" s="1"/>
  <c r="N726" i="1" l="1"/>
  <c r="I726" i="1"/>
  <c r="M726" i="1" s="1"/>
  <c r="N513" i="1" l="1"/>
  <c r="I513" i="1"/>
  <c r="M513" i="1" s="1"/>
  <c r="A456" i="1" l="1"/>
  <c r="A457" i="1" s="1"/>
  <c r="A146" i="1" l="1"/>
  <c r="A147" i="1" s="1"/>
  <c r="A148" i="1" s="1"/>
  <c r="A337" i="1"/>
  <c r="I89" i="1" l="1"/>
  <c r="M89" i="1" s="1"/>
  <c r="P89" i="1"/>
  <c r="Q89" i="1" s="1"/>
  <c r="N89" i="1"/>
  <c r="I23" i="1" l="1"/>
  <c r="M23" i="1" s="1"/>
  <c r="N23" i="1"/>
  <c r="I25" i="1"/>
  <c r="M25" i="1" s="1"/>
  <c r="N25" i="1"/>
  <c r="I26" i="1"/>
  <c r="M26" i="1" s="1"/>
  <c r="N26" i="1"/>
  <c r="I27" i="1"/>
  <c r="M27" i="1" s="1"/>
  <c r="N27" i="1"/>
  <c r="I28" i="1"/>
  <c r="M28" i="1" s="1"/>
  <c r="N28" i="1"/>
  <c r="I30" i="1"/>
  <c r="M30" i="1" s="1"/>
  <c r="N30" i="1"/>
  <c r="I31" i="1"/>
  <c r="M31" i="1" s="1"/>
  <c r="N31" i="1"/>
  <c r="I32" i="1"/>
  <c r="M32" i="1" s="1"/>
  <c r="N32" i="1"/>
  <c r="I136" i="1"/>
  <c r="M136" i="1" s="1"/>
  <c r="N136" i="1"/>
  <c r="P136" i="1"/>
  <c r="Q136" i="1" s="1"/>
  <c r="A137" i="1"/>
  <c r="A138" i="1" s="1"/>
  <c r="A139" i="1" s="1"/>
  <c r="A140" i="1" s="1"/>
  <c r="A141" i="1" s="1"/>
  <c r="A142" i="1" s="1"/>
  <c r="A143" i="1" s="1"/>
  <c r="I137" i="1"/>
  <c r="M137" i="1" s="1"/>
  <c r="N137" i="1"/>
  <c r="P137" i="1"/>
  <c r="Q137" i="1" s="1"/>
  <c r="I138" i="1"/>
  <c r="M138" i="1" s="1"/>
  <c r="N138" i="1"/>
  <c r="P138" i="1"/>
  <c r="Q138" i="1" s="1"/>
  <c r="I139" i="1"/>
  <c r="M139" i="1" s="1"/>
  <c r="N139" i="1"/>
  <c r="P139" i="1"/>
  <c r="Q139" i="1" s="1"/>
  <c r="I140" i="1"/>
  <c r="M140" i="1" s="1"/>
  <c r="N140" i="1"/>
  <c r="P140" i="1"/>
  <c r="Q140" i="1" s="1"/>
  <c r="I141" i="1"/>
  <c r="M141" i="1" s="1"/>
  <c r="N141" i="1"/>
  <c r="P141" i="1"/>
  <c r="Q141" i="1" s="1"/>
  <c r="I142" i="1"/>
  <c r="M142" i="1" s="1"/>
  <c r="N142" i="1"/>
  <c r="P142" i="1"/>
  <c r="Q142" i="1" s="1"/>
  <c r="I143" i="1"/>
  <c r="M143" i="1" s="1"/>
  <c r="N143" i="1"/>
  <c r="P143" i="1"/>
  <c r="Q143" i="1" s="1"/>
  <c r="I52" i="1"/>
  <c r="M52" i="1" s="1"/>
  <c r="N52" i="1"/>
  <c r="P52" i="1"/>
  <c r="Q52" i="1" s="1"/>
  <c r="I53" i="1"/>
  <c r="M53" i="1" s="1"/>
  <c r="N53" i="1"/>
  <c r="P53" i="1"/>
  <c r="Q53" i="1" s="1"/>
  <c r="I54" i="1"/>
  <c r="M54" i="1" s="1"/>
  <c r="N54" i="1"/>
  <c r="P54" i="1"/>
  <c r="Q54" i="1" s="1"/>
  <c r="I55" i="1"/>
  <c r="M55" i="1" s="1"/>
  <c r="N55" i="1"/>
  <c r="P55" i="1"/>
  <c r="Q55" i="1" s="1"/>
  <c r="I58" i="1"/>
  <c r="M58" i="1" s="1"/>
  <c r="N58" i="1"/>
  <c r="P58" i="1"/>
  <c r="Q58" i="1" s="1"/>
  <c r="A59" i="1"/>
  <c r="A60" i="1" s="1"/>
  <c r="A61" i="1" s="1"/>
  <c r="A62" i="1" s="1"/>
  <c r="A63" i="1" s="1"/>
  <c r="A64" i="1" s="1"/>
  <c r="A65" i="1" s="1"/>
  <c r="I59" i="1"/>
  <c r="M59" i="1" s="1"/>
  <c r="N59" i="1"/>
  <c r="P59" i="1"/>
  <c r="Q59" i="1" s="1"/>
  <c r="I60" i="1"/>
  <c r="M60" i="1" s="1"/>
  <c r="N60" i="1"/>
  <c r="P60" i="1"/>
  <c r="Q60" i="1" s="1"/>
  <c r="I61" i="1"/>
  <c r="M61" i="1" s="1"/>
  <c r="N61" i="1"/>
  <c r="P61" i="1"/>
  <c r="Q61" i="1" s="1"/>
  <c r="I62" i="1"/>
  <c r="M62" i="1" s="1"/>
  <c r="N62" i="1"/>
  <c r="P62" i="1"/>
  <c r="Q62" i="1" s="1"/>
  <c r="I63" i="1"/>
  <c r="M63" i="1" s="1"/>
  <c r="N63" i="1"/>
  <c r="P63" i="1"/>
  <c r="Q63" i="1" s="1"/>
  <c r="I64" i="1"/>
  <c r="M64" i="1" s="1"/>
  <c r="N64" i="1"/>
  <c r="P64" i="1"/>
  <c r="Q64" i="1" s="1"/>
  <c r="I65" i="1"/>
  <c r="M65" i="1" s="1"/>
  <c r="N65" i="1"/>
  <c r="P65" i="1"/>
  <c r="Q65" i="1" s="1"/>
  <c r="I67" i="1"/>
  <c r="M67" i="1" s="1"/>
  <c r="N67" i="1"/>
  <c r="P67" i="1"/>
  <c r="Q67" i="1" s="1"/>
  <c r="A68" i="1"/>
  <c r="A69" i="1" s="1"/>
  <c r="A70" i="1" s="1"/>
  <c r="I68" i="1"/>
  <c r="M68" i="1" s="1"/>
  <c r="N68" i="1"/>
  <c r="P68" i="1"/>
  <c r="Q68" i="1" s="1"/>
  <c r="I69" i="1"/>
  <c r="M69" i="1" s="1"/>
  <c r="N69" i="1"/>
  <c r="P69" i="1"/>
  <c r="Q69" i="1" s="1"/>
  <c r="I70" i="1"/>
  <c r="M70" i="1" s="1"/>
  <c r="N70" i="1"/>
  <c r="P70" i="1"/>
  <c r="Q70" i="1" s="1"/>
  <c r="I72" i="1"/>
  <c r="M72" i="1" s="1"/>
  <c r="N72" i="1"/>
  <c r="P72" i="1"/>
  <c r="Q72" i="1" s="1"/>
  <c r="I73" i="1"/>
  <c r="M73" i="1" s="1"/>
  <c r="A74" i="1"/>
  <c r="A75" i="1" s="1"/>
  <c r="A76" i="1" s="1"/>
  <c r="A77" i="1" s="1"/>
  <c r="A78" i="1" s="1"/>
  <c r="A79" i="1" s="1"/>
  <c r="A80" i="1" s="1"/>
  <c r="I74" i="1"/>
  <c r="M74" i="1" s="1"/>
  <c r="N74" i="1"/>
  <c r="P74" i="1"/>
  <c r="Q74" i="1" s="1"/>
  <c r="I75" i="1"/>
  <c r="M75" i="1" s="1"/>
  <c r="N75" i="1"/>
  <c r="P75" i="1"/>
  <c r="Q75" i="1" s="1"/>
  <c r="I76" i="1"/>
  <c r="M76" i="1" s="1"/>
  <c r="N76" i="1"/>
  <c r="P76" i="1"/>
  <c r="Q76" i="1" s="1"/>
  <c r="I77" i="1"/>
  <c r="M77" i="1" s="1"/>
  <c r="N77" i="1"/>
  <c r="P77" i="1"/>
  <c r="Q77" i="1" s="1"/>
  <c r="I78" i="1"/>
  <c r="M78" i="1" s="1"/>
  <c r="N78" i="1"/>
  <c r="P78" i="1"/>
  <c r="Q78" i="1" s="1"/>
  <c r="I79" i="1"/>
  <c r="M79" i="1" s="1"/>
  <c r="N79" i="1"/>
  <c r="P79" i="1"/>
  <c r="Q79" i="1" s="1"/>
  <c r="I80" i="1"/>
  <c r="M80" i="1" s="1"/>
  <c r="N80" i="1"/>
  <c r="P80" i="1"/>
  <c r="Q80" i="1" s="1"/>
  <c r="I82" i="1"/>
  <c r="M82" i="1" s="1"/>
  <c r="N82" i="1"/>
  <c r="P82" i="1"/>
  <c r="Q82" i="1" s="1"/>
  <c r="A83" i="1"/>
  <c r="A84" i="1" s="1"/>
  <c r="A85" i="1" s="1"/>
  <c r="A86" i="1" s="1"/>
  <c r="A87" i="1" s="1"/>
  <c r="A88" i="1" s="1"/>
  <c r="A89" i="1" s="1"/>
  <c r="I83" i="1"/>
  <c r="M83" i="1" s="1"/>
  <c r="N83" i="1"/>
  <c r="P83" i="1"/>
  <c r="Q83" i="1" s="1"/>
  <c r="I84" i="1"/>
  <c r="M84" i="1" s="1"/>
  <c r="N84" i="1"/>
  <c r="P84" i="1"/>
  <c r="Q84" i="1" s="1"/>
  <c r="I85" i="1"/>
  <c r="M85" i="1" s="1"/>
  <c r="N85" i="1"/>
  <c r="P85" i="1"/>
  <c r="Q85" i="1" s="1"/>
  <c r="I86" i="1"/>
  <c r="M86" i="1" s="1"/>
  <c r="N86" i="1"/>
  <c r="P86" i="1"/>
  <c r="Q86" i="1" s="1"/>
  <c r="I87" i="1"/>
  <c r="M87" i="1" s="1"/>
  <c r="N87" i="1"/>
  <c r="P87" i="1"/>
  <c r="Q87" i="1" s="1"/>
  <c r="I88" i="1"/>
  <c r="M88" i="1" s="1"/>
  <c r="N88" i="1"/>
  <c r="I91" i="1"/>
  <c r="M91" i="1" s="1"/>
  <c r="N91" i="1"/>
  <c r="P91" i="1"/>
  <c r="Q91" i="1" s="1"/>
  <c r="I92" i="1"/>
  <c r="I93" i="1"/>
  <c r="A94" i="1"/>
  <c r="A95" i="1" s="1"/>
  <c r="A96" i="1" s="1"/>
  <c r="A97" i="1" s="1"/>
  <c r="I94" i="1"/>
  <c r="M94" i="1" s="1"/>
  <c r="N94" i="1"/>
  <c r="P94" i="1"/>
  <c r="Q94" i="1" s="1"/>
  <c r="I95" i="1"/>
  <c r="M95" i="1" s="1"/>
  <c r="N95" i="1"/>
  <c r="P95" i="1"/>
  <c r="Q95" i="1" s="1"/>
  <c r="I96" i="1"/>
  <c r="M96" i="1" s="1"/>
  <c r="N96" i="1"/>
  <c r="P96" i="1"/>
  <c r="Q96" i="1" s="1"/>
  <c r="I98" i="1"/>
  <c r="M98" i="1" s="1"/>
  <c r="N98" i="1"/>
  <c r="P98" i="1"/>
  <c r="Q98" i="1" s="1"/>
  <c r="I99" i="1"/>
  <c r="M99" i="1" s="1"/>
  <c r="N99" i="1"/>
  <c r="P99" i="1"/>
  <c r="Q99" i="1" s="1"/>
  <c r="I100" i="1"/>
  <c r="M100" i="1" s="1"/>
  <c r="N100" i="1"/>
  <c r="P100" i="1"/>
  <c r="Q100" i="1" s="1"/>
  <c r="I11" i="1"/>
  <c r="M11" i="1" s="1"/>
  <c r="N11" i="1"/>
  <c r="P11" i="1"/>
  <c r="Q11" i="1" s="1"/>
  <c r="A12" i="1"/>
  <c r="A13" i="1" s="1"/>
  <c r="A14" i="1" s="1"/>
  <c r="A15" i="1" s="1"/>
  <c r="A16" i="1" s="1"/>
  <c r="A17" i="1" s="1"/>
  <c r="A18" i="1" s="1"/>
  <c r="I12" i="1"/>
  <c r="M12" i="1" s="1"/>
  <c r="N12" i="1"/>
  <c r="P12" i="1"/>
  <c r="Q12" i="1" s="1"/>
  <c r="I13" i="1"/>
  <c r="M13" i="1" s="1"/>
  <c r="N13" i="1"/>
  <c r="P13" i="1"/>
  <c r="Q13" i="1" s="1"/>
  <c r="I14" i="1"/>
  <c r="M14" i="1" s="1"/>
  <c r="N14" i="1"/>
  <c r="P14" i="1"/>
  <c r="Q14" i="1" s="1"/>
  <c r="I15" i="1"/>
  <c r="M15" i="1" s="1"/>
  <c r="N15" i="1"/>
  <c r="P15" i="1"/>
  <c r="Q15" i="1" s="1"/>
  <c r="I16" i="1"/>
  <c r="M16" i="1" s="1"/>
  <c r="N16" i="1"/>
  <c r="P16" i="1"/>
  <c r="Q16" i="1" s="1"/>
  <c r="I17" i="1"/>
  <c r="M17" i="1" s="1"/>
  <c r="N17" i="1"/>
  <c r="P17" i="1"/>
  <c r="Q17" i="1" s="1"/>
  <c r="I18" i="1"/>
  <c r="M18" i="1" s="1"/>
  <c r="N18" i="1"/>
  <c r="P18" i="1"/>
  <c r="Q18" i="1" s="1"/>
  <c r="I102" i="1"/>
  <c r="M102" i="1" s="1"/>
  <c r="I103" i="1"/>
  <c r="I104" i="1"/>
  <c r="M104" i="1" s="1"/>
  <c r="N104" i="1"/>
  <c r="P104" i="1"/>
  <c r="Q104" i="1" s="1"/>
  <c r="I105" i="1"/>
  <c r="M105" i="1" s="1"/>
  <c r="N105" i="1"/>
  <c r="P105" i="1"/>
  <c r="Q105" i="1" s="1"/>
  <c r="I107" i="1"/>
  <c r="M107" i="1" s="1"/>
  <c r="N107" i="1"/>
  <c r="P107" i="1"/>
  <c r="Q107" i="1" s="1"/>
  <c r="A108" i="1"/>
  <c r="A109" i="1" s="1"/>
  <c r="A110" i="1" s="1"/>
  <c r="A111" i="1" s="1"/>
  <c r="A112" i="1" s="1"/>
  <c r="A113" i="1" s="1"/>
  <c r="A114" i="1" s="1"/>
  <c r="A115" i="1" s="1"/>
  <c r="A116" i="1" s="1"/>
  <c r="I108" i="1"/>
  <c r="M108" i="1" s="1"/>
  <c r="N108" i="1"/>
  <c r="P108" i="1"/>
  <c r="Q108" i="1" s="1"/>
  <c r="I109" i="1"/>
  <c r="M109" i="1" s="1"/>
  <c r="N109" i="1"/>
  <c r="P109" i="1"/>
  <c r="Q109" i="1" s="1"/>
  <c r="I110" i="1"/>
  <c r="M110" i="1" s="1"/>
  <c r="N110" i="1"/>
  <c r="P110" i="1"/>
  <c r="Q110" i="1" s="1"/>
  <c r="I111" i="1"/>
  <c r="M111" i="1" s="1"/>
  <c r="N111" i="1"/>
  <c r="P111" i="1"/>
  <c r="Q111" i="1" s="1"/>
  <c r="I112" i="1"/>
  <c r="M112" i="1" s="1"/>
  <c r="N112" i="1"/>
  <c r="P112" i="1"/>
  <c r="Q112" i="1" s="1"/>
  <c r="I113" i="1"/>
  <c r="M113" i="1" s="1"/>
  <c r="N113" i="1"/>
  <c r="P113" i="1"/>
  <c r="Q113" i="1" s="1"/>
  <c r="I114" i="1"/>
  <c r="M114" i="1" s="1"/>
  <c r="N114" i="1"/>
  <c r="P114" i="1"/>
  <c r="Q114" i="1" s="1"/>
  <c r="I116" i="1"/>
  <c r="M116" i="1" s="1"/>
  <c r="N116" i="1"/>
  <c r="P116" i="1"/>
  <c r="Q116" i="1" s="1"/>
  <c r="I118" i="1"/>
  <c r="M118" i="1" s="1"/>
  <c r="N118" i="1"/>
  <c r="P118" i="1"/>
  <c r="Q118" i="1" s="1"/>
  <c r="A119" i="1"/>
  <c r="A120" i="1" s="1"/>
  <c r="A121" i="1" s="1"/>
  <c r="A122" i="1" s="1"/>
  <c r="A123" i="1" s="1"/>
  <c r="A124" i="1" s="1"/>
  <c r="A125" i="1" s="1"/>
  <c r="A126" i="1" s="1"/>
  <c r="I119" i="1"/>
  <c r="M119" i="1" s="1"/>
  <c r="N119" i="1"/>
  <c r="P119" i="1"/>
  <c r="Q119" i="1" s="1"/>
  <c r="I120" i="1"/>
  <c r="M120" i="1" s="1"/>
  <c r="N120" i="1"/>
  <c r="P120" i="1"/>
  <c r="Q120" i="1" s="1"/>
  <c r="I121" i="1"/>
  <c r="M121" i="1" s="1"/>
  <c r="N121" i="1"/>
  <c r="P121" i="1"/>
  <c r="Q121" i="1" s="1"/>
  <c r="I122" i="1"/>
  <c r="M122" i="1" s="1"/>
  <c r="N122" i="1"/>
  <c r="P122" i="1"/>
  <c r="Q122" i="1" s="1"/>
  <c r="I124" i="1"/>
  <c r="M124" i="1" s="1"/>
  <c r="N124" i="1"/>
  <c r="P124" i="1"/>
  <c r="Q124" i="1" s="1"/>
  <c r="I125" i="1"/>
  <c r="M125" i="1" s="1"/>
  <c r="N125" i="1"/>
  <c r="P125" i="1"/>
  <c r="Q125" i="1" s="1"/>
  <c r="I126" i="1"/>
  <c r="M126" i="1" s="1"/>
  <c r="N126" i="1"/>
  <c r="P126" i="1"/>
  <c r="Q126" i="1" s="1"/>
  <c r="I145" i="1"/>
  <c r="M145" i="1" s="1"/>
  <c r="N145" i="1"/>
  <c r="P145" i="1"/>
  <c r="Q145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I146" i="1"/>
  <c r="M146" i="1" s="1"/>
  <c r="N146" i="1"/>
  <c r="P146" i="1"/>
  <c r="Q146" i="1" s="1"/>
  <c r="I148" i="1"/>
  <c r="M148" i="1" s="1"/>
  <c r="N148" i="1"/>
  <c r="P148" i="1"/>
  <c r="Q148" i="1" s="1"/>
  <c r="I149" i="1"/>
  <c r="M149" i="1" s="1"/>
  <c r="N149" i="1"/>
  <c r="P149" i="1"/>
  <c r="Q149" i="1" s="1"/>
  <c r="I150" i="1"/>
  <c r="M150" i="1" s="1"/>
  <c r="N150" i="1"/>
  <c r="P150" i="1"/>
  <c r="Q150" i="1" s="1"/>
  <c r="I151" i="1"/>
  <c r="M151" i="1" s="1"/>
  <c r="N151" i="1"/>
  <c r="P151" i="1"/>
  <c r="Q151" i="1" s="1"/>
  <c r="I153" i="1"/>
  <c r="M153" i="1" s="1"/>
  <c r="N153" i="1"/>
  <c r="P153" i="1"/>
  <c r="Q153" i="1" s="1"/>
  <c r="I154" i="1"/>
  <c r="M154" i="1" s="1"/>
  <c r="N154" i="1"/>
  <c r="P154" i="1"/>
  <c r="Q154" i="1" s="1"/>
  <c r="I155" i="1"/>
  <c r="M155" i="1" s="1"/>
  <c r="N155" i="1"/>
  <c r="P155" i="1"/>
  <c r="Q155" i="1" s="1"/>
  <c r="I156" i="1"/>
  <c r="M156" i="1" s="1"/>
  <c r="N156" i="1"/>
  <c r="P156" i="1"/>
  <c r="Q156" i="1" s="1"/>
  <c r="I157" i="1"/>
  <c r="M157" i="1" s="1"/>
  <c r="N157" i="1"/>
  <c r="P157" i="1"/>
  <c r="Q157" i="1" s="1"/>
  <c r="I158" i="1"/>
  <c r="M158" i="1" s="1"/>
  <c r="N158" i="1"/>
  <c r="P158" i="1"/>
  <c r="Q158" i="1" s="1"/>
  <c r="I161" i="1"/>
  <c r="M161" i="1" s="1"/>
  <c r="N161" i="1"/>
  <c r="P161" i="1"/>
  <c r="Q161" i="1" s="1"/>
  <c r="I163" i="1"/>
  <c r="M163" i="1" s="1"/>
  <c r="P163" i="1"/>
  <c r="Q163" i="1" s="1"/>
  <c r="I164" i="1"/>
  <c r="M164" i="1" s="1"/>
  <c r="N164" i="1"/>
  <c r="P164" i="1"/>
  <c r="Q164" i="1" s="1"/>
  <c r="I165" i="1"/>
  <c r="M165" i="1" s="1"/>
  <c r="N165" i="1"/>
  <c r="P165" i="1"/>
  <c r="Q165" i="1" s="1"/>
  <c r="I166" i="1"/>
  <c r="M166" i="1" s="1"/>
  <c r="N166" i="1"/>
  <c r="P166" i="1"/>
  <c r="Q166" i="1" s="1"/>
  <c r="I168" i="1"/>
  <c r="M168" i="1" s="1"/>
  <c r="N168" i="1"/>
  <c r="P168" i="1"/>
  <c r="Q168" i="1" s="1"/>
  <c r="I169" i="1"/>
  <c r="A170" i="1"/>
  <c r="I170" i="1"/>
  <c r="M170" i="1" s="1"/>
  <c r="N170" i="1"/>
  <c r="I171" i="1"/>
  <c r="M171" i="1" s="1"/>
  <c r="N171" i="1"/>
  <c r="P171" i="1"/>
  <c r="Q171" i="1" s="1"/>
  <c r="I172" i="1"/>
  <c r="M172" i="1" s="1"/>
  <c r="N172" i="1"/>
  <c r="P172" i="1"/>
  <c r="Q172" i="1" s="1"/>
  <c r="I173" i="1"/>
  <c r="M173" i="1" s="1"/>
  <c r="N173" i="1"/>
  <c r="P173" i="1"/>
  <c r="Q173" i="1" s="1"/>
  <c r="I174" i="1"/>
  <c r="M174" i="1" s="1"/>
  <c r="N174" i="1"/>
  <c r="P174" i="1"/>
  <c r="Q174" i="1" s="1"/>
  <c r="I175" i="1"/>
  <c r="M175" i="1" s="1"/>
  <c r="N175" i="1"/>
  <c r="P175" i="1"/>
  <c r="Q175" i="1" s="1"/>
  <c r="I176" i="1"/>
  <c r="M176" i="1" s="1"/>
  <c r="N176" i="1"/>
  <c r="P176" i="1"/>
  <c r="Q176" i="1" s="1"/>
  <c r="I177" i="1"/>
  <c r="M177" i="1" s="1"/>
  <c r="N177" i="1"/>
  <c r="P177" i="1"/>
  <c r="Q177" i="1" s="1"/>
  <c r="I178" i="1"/>
  <c r="M178" i="1" s="1"/>
  <c r="N178" i="1"/>
  <c r="P178" i="1"/>
  <c r="Q178" i="1" s="1"/>
  <c r="I179" i="1"/>
  <c r="M179" i="1" s="1"/>
  <c r="N179" i="1"/>
  <c r="P179" i="1"/>
  <c r="Q179" i="1" s="1"/>
  <c r="I180" i="1"/>
  <c r="M180" i="1" s="1"/>
  <c r="N180" i="1"/>
  <c r="P180" i="1"/>
  <c r="Q180" i="1" s="1"/>
  <c r="I181" i="1"/>
  <c r="M181" i="1" s="1"/>
  <c r="N181" i="1"/>
  <c r="P181" i="1"/>
  <c r="Q181" i="1" s="1"/>
  <c r="I183" i="1"/>
  <c r="M183" i="1" s="1"/>
  <c r="N183" i="1"/>
  <c r="P183" i="1"/>
  <c r="Q183" i="1" s="1"/>
  <c r="I184" i="1"/>
  <c r="M184" i="1" s="1"/>
  <c r="N184" i="1"/>
  <c r="P184" i="1"/>
  <c r="Q184" i="1" s="1"/>
  <c r="I186" i="1"/>
  <c r="M186" i="1" s="1"/>
  <c r="N186" i="1"/>
  <c r="P186" i="1"/>
  <c r="Q186" i="1" s="1"/>
  <c r="I187" i="1"/>
  <c r="M187" i="1" s="1"/>
  <c r="N187" i="1"/>
  <c r="P187" i="1"/>
  <c r="Q187" i="1" s="1"/>
  <c r="I188" i="1"/>
  <c r="M188" i="1" s="1"/>
  <c r="N188" i="1"/>
  <c r="P188" i="1"/>
  <c r="Q188" i="1" s="1"/>
  <c r="I189" i="1"/>
  <c r="M189" i="1" s="1"/>
  <c r="N189" i="1"/>
  <c r="P189" i="1"/>
  <c r="Q189" i="1" s="1"/>
  <c r="I190" i="1"/>
  <c r="M190" i="1" s="1"/>
  <c r="N190" i="1"/>
  <c r="I191" i="1"/>
  <c r="M191" i="1" s="1"/>
  <c r="N191" i="1"/>
  <c r="P191" i="1"/>
  <c r="Q191" i="1" s="1"/>
  <c r="I192" i="1"/>
  <c r="M192" i="1" s="1"/>
  <c r="N192" i="1"/>
  <c r="P192" i="1"/>
  <c r="Q192" i="1" s="1"/>
  <c r="I193" i="1"/>
  <c r="M193" i="1" s="1"/>
  <c r="N193" i="1"/>
  <c r="I194" i="1"/>
  <c r="M194" i="1" s="1"/>
  <c r="N194" i="1"/>
  <c r="I195" i="1"/>
  <c r="M195" i="1" s="1"/>
  <c r="N195" i="1"/>
  <c r="P195" i="1"/>
  <c r="Q195" i="1" s="1"/>
  <c r="I196" i="1"/>
  <c r="M196" i="1" s="1"/>
  <c r="N196" i="1"/>
  <c r="P196" i="1"/>
  <c r="Q196" i="1" s="1"/>
  <c r="I198" i="1"/>
  <c r="M198" i="1" s="1"/>
  <c r="N198" i="1"/>
  <c r="P198" i="1"/>
  <c r="Q198" i="1" s="1"/>
  <c r="A199" i="1"/>
  <c r="I199" i="1"/>
  <c r="M199" i="1" s="1"/>
  <c r="N199" i="1"/>
  <c r="P199" i="1"/>
  <c r="Q199" i="1" s="1"/>
  <c r="I200" i="1"/>
  <c r="M200" i="1" s="1"/>
  <c r="N200" i="1"/>
  <c r="P200" i="1"/>
  <c r="Q200" i="1" s="1"/>
  <c r="I201" i="1"/>
  <c r="M201" i="1" s="1"/>
  <c r="N201" i="1"/>
  <c r="P201" i="1"/>
  <c r="Q201" i="1" s="1"/>
  <c r="I202" i="1"/>
  <c r="M202" i="1" s="1"/>
  <c r="N202" i="1"/>
  <c r="P202" i="1"/>
  <c r="Q202" i="1" s="1"/>
  <c r="I203" i="1"/>
  <c r="M203" i="1" s="1"/>
  <c r="N203" i="1"/>
  <c r="P203" i="1"/>
  <c r="Q203" i="1" s="1"/>
  <c r="I204" i="1"/>
  <c r="M204" i="1" s="1"/>
  <c r="N204" i="1"/>
  <c r="P204" i="1"/>
  <c r="Q204" i="1" s="1"/>
  <c r="I205" i="1"/>
  <c r="M205" i="1" s="1"/>
  <c r="N205" i="1"/>
  <c r="P205" i="1"/>
  <c r="Q205" i="1" s="1"/>
  <c r="I206" i="1"/>
  <c r="M206" i="1" s="1"/>
  <c r="N206" i="1"/>
  <c r="P206" i="1"/>
  <c r="Q206" i="1" s="1"/>
  <c r="I207" i="1"/>
  <c r="M207" i="1" s="1"/>
  <c r="N207" i="1"/>
  <c r="P207" i="1"/>
  <c r="Q207" i="1" s="1"/>
  <c r="I208" i="1"/>
  <c r="M208" i="1" s="1"/>
  <c r="N208" i="1"/>
  <c r="P208" i="1"/>
  <c r="Q208" i="1" s="1"/>
  <c r="I209" i="1"/>
  <c r="M209" i="1" s="1"/>
  <c r="N209" i="1"/>
  <c r="P209" i="1"/>
  <c r="Q209" i="1" s="1"/>
  <c r="I210" i="1"/>
  <c r="M210" i="1" s="1"/>
  <c r="N210" i="1"/>
  <c r="P210" i="1"/>
  <c r="Q210" i="1" s="1"/>
  <c r="I214" i="1"/>
  <c r="M214" i="1" s="1"/>
  <c r="N214" i="1"/>
  <c r="P214" i="1"/>
  <c r="Q214" i="1" s="1"/>
  <c r="I215" i="1"/>
  <c r="I216" i="1"/>
  <c r="I217" i="1"/>
  <c r="I218" i="1"/>
  <c r="A219" i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4" i="1" s="1"/>
  <c r="A235" i="1" s="1"/>
  <c r="A236" i="1" s="1"/>
  <c r="A237" i="1" s="1"/>
  <c r="A238" i="1" s="1"/>
  <c r="A239" i="1" s="1"/>
  <c r="A241" i="1" s="1"/>
  <c r="A242" i="1" s="1"/>
  <c r="A243" i="1" s="1"/>
  <c r="I219" i="1"/>
  <c r="M219" i="1" s="1"/>
  <c r="N219" i="1"/>
  <c r="P219" i="1"/>
  <c r="Q219" i="1" s="1"/>
  <c r="I220" i="1"/>
  <c r="M220" i="1" s="1"/>
  <c r="N220" i="1"/>
  <c r="P220" i="1"/>
  <c r="Q220" i="1" s="1"/>
  <c r="I221" i="1"/>
  <c r="M221" i="1" s="1"/>
  <c r="N221" i="1"/>
  <c r="P221" i="1"/>
  <c r="Q221" i="1" s="1"/>
  <c r="I222" i="1"/>
  <c r="M222" i="1" s="1"/>
  <c r="N222" i="1"/>
  <c r="P222" i="1"/>
  <c r="Q222" i="1" s="1"/>
  <c r="I223" i="1"/>
  <c r="M223" i="1" s="1"/>
  <c r="N223" i="1"/>
  <c r="P223" i="1"/>
  <c r="Q223" i="1" s="1"/>
  <c r="I224" i="1"/>
  <c r="M224" i="1" s="1"/>
  <c r="N224" i="1"/>
  <c r="P224" i="1"/>
  <c r="Q224" i="1" s="1"/>
  <c r="I225" i="1"/>
  <c r="M225" i="1" s="1"/>
  <c r="N225" i="1"/>
  <c r="P225" i="1"/>
  <c r="Q225" i="1" s="1"/>
  <c r="I226" i="1"/>
  <c r="M226" i="1" s="1"/>
  <c r="N226" i="1"/>
  <c r="P226" i="1"/>
  <c r="Q226" i="1" s="1"/>
  <c r="I227" i="1"/>
  <c r="M227" i="1" s="1"/>
  <c r="N227" i="1"/>
  <c r="P227" i="1"/>
  <c r="Q227" i="1" s="1"/>
  <c r="I228" i="1"/>
  <c r="M228" i="1" s="1"/>
  <c r="N228" i="1"/>
  <c r="P228" i="1"/>
  <c r="Q228" i="1" s="1"/>
  <c r="I229" i="1"/>
  <c r="M229" i="1" s="1"/>
  <c r="N229" i="1"/>
  <c r="P229" i="1"/>
  <c r="Q229" i="1" s="1"/>
  <c r="I230" i="1"/>
  <c r="M230" i="1" s="1"/>
  <c r="N230" i="1"/>
  <c r="P230" i="1"/>
  <c r="Q230" i="1" s="1"/>
  <c r="I231" i="1"/>
  <c r="M231" i="1" s="1"/>
  <c r="N231" i="1"/>
  <c r="P231" i="1"/>
  <c r="Q231" i="1" s="1"/>
  <c r="I232" i="1"/>
  <c r="M232" i="1" s="1"/>
  <c r="N232" i="1"/>
  <c r="P232" i="1"/>
  <c r="Q232" i="1" s="1"/>
  <c r="I234" i="1"/>
  <c r="M234" i="1" s="1"/>
  <c r="N234" i="1"/>
  <c r="P234" i="1"/>
  <c r="Q234" i="1" s="1"/>
  <c r="I235" i="1"/>
  <c r="M235" i="1" s="1"/>
  <c r="N235" i="1"/>
  <c r="P235" i="1"/>
  <c r="Q235" i="1" s="1"/>
  <c r="I236" i="1"/>
  <c r="M236" i="1" s="1"/>
  <c r="N236" i="1"/>
  <c r="P236" i="1"/>
  <c r="Q236" i="1" s="1"/>
  <c r="I237" i="1"/>
  <c r="M237" i="1" s="1"/>
  <c r="N237" i="1"/>
  <c r="P237" i="1"/>
  <c r="Q237" i="1" s="1"/>
  <c r="I238" i="1"/>
  <c r="M238" i="1" s="1"/>
  <c r="N238" i="1"/>
  <c r="P238" i="1"/>
  <c r="Q238" i="1" s="1"/>
  <c r="I239" i="1"/>
  <c r="M239" i="1" s="1"/>
  <c r="N239" i="1"/>
  <c r="P239" i="1"/>
  <c r="Q239" i="1" s="1"/>
  <c r="I241" i="1"/>
  <c r="M241" i="1" s="1"/>
  <c r="N241" i="1"/>
  <c r="P241" i="1"/>
  <c r="Q241" i="1" s="1"/>
  <c r="I242" i="1"/>
  <c r="M242" i="1" s="1"/>
  <c r="N242" i="1"/>
  <c r="P242" i="1"/>
  <c r="Q242" i="1" s="1"/>
  <c r="I243" i="1"/>
  <c r="M243" i="1" s="1"/>
  <c r="N243" i="1"/>
  <c r="P243" i="1"/>
  <c r="Q243" i="1" s="1"/>
  <c r="I245" i="1"/>
  <c r="M245" i="1" s="1"/>
  <c r="N245" i="1"/>
  <c r="P245" i="1"/>
  <c r="Q245" i="1" s="1"/>
  <c r="I246" i="1"/>
  <c r="M246" i="1" s="1"/>
  <c r="N246" i="1"/>
  <c r="P246" i="1"/>
  <c r="Q246" i="1" s="1"/>
  <c r="I248" i="1"/>
  <c r="M248" i="1" s="1"/>
  <c r="N248" i="1"/>
  <c r="P248" i="1"/>
  <c r="Q248" i="1" s="1"/>
  <c r="I249" i="1"/>
  <c r="M249" i="1" s="1"/>
  <c r="N249" i="1"/>
  <c r="I250" i="1"/>
  <c r="M250" i="1" s="1"/>
  <c r="N250" i="1"/>
  <c r="P250" i="1"/>
  <c r="Q250" i="1" s="1"/>
  <c r="I251" i="1"/>
  <c r="M251" i="1" s="1"/>
  <c r="N251" i="1"/>
  <c r="P251" i="1"/>
  <c r="Q251" i="1" s="1"/>
  <c r="I252" i="1"/>
  <c r="M252" i="1" s="1"/>
  <c r="N252" i="1"/>
  <c r="P252" i="1"/>
  <c r="Q252" i="1" s="1"/>
  <c r="I253" i="1"/>
  <c r="M253" i="1" s="1"/>
  <c r="N253" i="1"/>
  <c r="I254" i="1"/>
  <c r="M254" i="1" s="1"/>
  <c r="N254" i="1"/>
  <c r="I255" i="1"/>
  <c r="M255" i="1" s="1"/>
  <c r="N255" i="1"/>
  <c r="I256" i="1"/>
  <c r="M256" i="1" s="1"/>
  <c r="N256" i="1"/>
  <c r="P256" i="1"/>
  <c r="Q256" i="1" s="1"/>
  <c r="I257" i="1"/>
  <c r="M257" i="1" s="1"/>
  <c r="N257" i="1"/>
  <c r="P257" i="1"/>
  <c r="Q257" i="1" s="1"/>
  <c r="I259" i="1"/>
  <c r="M259" i="1" s="1"/>
  <c r="N259" i="1"/>
  <c r="P259" i="1"/>
  <c r="Q259" i="1" s="1"/>
  <c r="A260" i="1"/>
  <c r="A261" i="1" s="1"/>
  <c r="A262" i="1" s="1"/>
  <c r="A263" i="1" s="1"/>
  <c r="A264" i="1" s="1"/>
  <c r="A265" i="1" s="1"/>
  <c r="A266" i="1" s="1"/>
  <c r="A267" i="1" s="1"/>
  <c r="A268" i="1" s="1"/>
  <c r="I260" i="1"/>
  <c r="M260" i="1" s="1"/>
  <c r="N260" i="1"/>
  <c r="P260" i="1"/>
  <c r="Q260" i="1" s="1"/>
  <c r="I261" i="1"/>
  <c r="M261" i="1" s="1"/>
  <c r="N261" i="1"/>
  <c r="P261" i="1"/>
  <c r="Q261" i="1" s="1"/>
  <c r="I262" i="1"/>
  <c r="M262" i="1" s="1"/>
  <c r="N262" i="1"/>
  <c r="P262" i="1"/>
  <c r="Q262" i="1" s="1"/>
  <c r="I263" i="1"/>
  <c r="M263" i="1" s="1"/>
  <c r="N263" i="1"/>
  <c r="P263" i="1"/>
  <c r="Q263" i="1" s="1"/>
  <c r="I264" i="1"/>
  <c r="M264" i="1" s="1"/>
  <c r="N264" i="1"/>
  <c r="P264" i="1"/>
  <c r="Q264" i="1" s="1"/>
  <c r="I265" i="1"/>
  <c r="M265" i="1" s="1"/>
  <c r="N265" i="1"/>
  <c r="P265" i="1"/>
  <c r="Q265" i="1" s="1"/>
  <c r="I266" i="1"/>
  <c r="M266" i="1" s="1"/>
  <c r="N266" i="1"/>
  <c r="P266" i="1"/>
  <c r="Q266" i="1" s="1"/>
  <c r="I267" i="1"/>
  <c r="M267" i="1" s="1"/>
  <c r="N267" i="1"/>
  <c r="P267" i="1"/>
  <c r="Q267" i="1" s="1"/>
  <c r="I268" i="1"/>
  <c r="M268" i="1" s="1"/>
  <c r="N268" i="1"/>
  <c r="P268" i="1"/>
  <c r="Q268" i="1" s="1"/>
  <c r="I269" i="1"/>
  <c r="M269" i="1" s="1"/>
  <c r="N269" i="1"/>
  <c r="P269" i="1"/>
  <c r="Q269" i="1" s="1"/>
  <c r="I270" i="1"/>
  <c r="M270" i="1" s="1"/>
  <c r="N270" i="1"/>
  <c r="P270" i="1"/>
  <c r="Q270" i="1" s="1"/>
  <c r="I271" i="1"/>
  <c r="M271" i="1" s="1"/>
  <c r="N271" i="1"/>
  <c r="P271" i="1"/>
  <c r="Q271" i="1" s="1"/>
  <c r="I272" i="1"/>
  <c r="M272" i="1" s="1"/>
  <c r="N272" i="1"/>
  <c r="P272" i="1"/>
  <c r="Q272" i="1" s="1"/>
  <c r="I273" i="1"/>
  <c r="M273" i="1" s="1"/>
  <c r="N273" i="1"/>
  <c r="P273" i="1"/>
  <c r="Q273" i="1" s="1"/>
  <c r="I274" i="1"/>
  <c r="M274" i="1" s="1"/>
  <c r="N274" i="1"/>
  <c r="P274" i="1"/>
  <c r="Q274" i="1" s="1"/>
  <c r="I277" i="1"/>
  <c r="M277" i="1" s="1"/>
  <c r="N277" i="1"/>
  <c r="P277" i="1"/>
  <c r="Q277" i="1" s="1"/>
  <c r="A278" i="1"/>
  <c r="A279" i="1" s="1"/>
  <c r="A280" i="1" s="1"/>
  <c r="A281" i="1" s="1"/>
  <c r="A282" i="1" s="1"/>
  <c r="A283" i="1" s="1"/>
  <c r="A285" i="1" s="1"/>
  <c r="A286" i="1" s="1"/>
  <c r="A290" i="1" s="1"/>
  <c r="A291" i="1" s="1"/>
  <c r="A292" i="1" s="1"/>
  <c r="A293" i="1" s="1"/>
  <c r="A294" i="1" s="1"/>
  <c r="A295" i="1" s="1"/>
  <c r="I278" i="1"/>
  <c r="M278" i="1" s="1"/>
  <c r="N278" i="1"/>
  <c r="P278" i="1"/>
  <c r="Q278" i="1" s="1"/>
  <c r="I279" i="1"/>
  <c r="M279" i="1" s="1"/>
  <c r="N279" i="1"/>
  <c r="P279" i="1"/>
  <c r="Q279" i="1" s="1"/>
  <c r="I280" i="1"/>
  <c r="M280" i="1" s="1"/>
  <c r="N280" i="1"/>
  <c r="P280" i="1"/>
  <c r="Q280" i="1" s="1"/>
  <c r="I281" i="1"/>
  <c r="M281" i="1" s="1"/>
  <c r="N281" i="1"/>
  <c r="P281" i="1"/>
  <c r="Q281" i="1" s="1"/>
  <c r="I282" i="1"/>
  <c r="M282" i="1" s="1"/>
  <c r="N282" i="1"/>
  <c r="P282" i="1"/>
  <c r="Q282" i="1" s="1"/>
  <c r="I283" i="1"/>
  <c r="M283" i="1" s="1"/>
  <c r="N283" i="1"/>
  <c r="P283" i="1"/>
  <c r="Q283" i="1" s="1"/>
  <c r="I285" i="1"/>
  <c r="M285" i="1" s="1"/>
  <c r="N285" i="1"/>
  <c r="P285" i="1"/>
  <c r="Q285" i="1" s="1"/>
  <c r="I286" i="1"/>
  <c r="M286" i="1" s="1"/>
  <c r="N286" i="1"/>
  <c r="P286" i="1"/>
  <c r="Q286" i="1" s="1"/>
  <c r="I287" i="1"/>
  <c r="I288" i="1"/>
  <c r="I289" i="1"/>
  <c r="I290" i="1"/>
  <c r="M290" i="1" s="1"/>
  <c r="N290" i="1"/>
  <c r="I291" i="1"/>
  <c r="M291" i="1" s="1"/>
  <c r="N291" i="1"/>
  <c r="P291" i="1"/>
  <c r="Q291" i="1" s="1"/>
  <c r="I292" i="1"/>
  <c r="M292" i="1" s="1"/>
  <c r="N292" i="1"/>
  <c r="P292" i="1"/>
  <c r="Q292" i="1" s="1"/>
  <c r="I293" i="1"/>
  <c r="M293" i="1" s="1"/>
  <c r="N293" i="1"/>
  <c r="P293" i="1"/>
  <c r="Q293" i="1" s="1"/>
  <c r="I294" i="1"/>
  <c r="M294" i="1" s="1"/>
  <c r="N294" i="1"/>
  <c r="P294" i="1"/>
  <c r="Q294" i="1" s="1"/>
  <c r="I295" i="1"/>
  <c r="M295" i="1" s="1"/>
  <c r="N295" i="1"/>
  <c r="P295" i="1"/>
  <c r="Q295" i="1" s="1"/>
  <c r="I297" i="1"/>
  <c r="M297" i="1" s="1"/>
  <c r="N297" i="1"/>
  <c r="I299" i="1"/>
  <c r="M299" i="1" s="1"/>
  <c r="N299" i="1"/>
  <c r="P299" i="1"/>
  <c r="Q299" i="1" s="1"/>
  <c r="I300" i="1"/>
  <c r="M300" i="1" s="1"/>
  <c r="N300" i="1"/>
  <c r="I301" i="1"/>
  <c r="M301" i="1" s="1"/>
  <c r="N301" i="1"/>
  <c r="P301" i="1"/>
  <c r="Q301" i="1" s="1"/>
  <c r="I302" i="1"/>
  <c r="M302" i="1" s="1"/>
  <c r="N302" i="1"/>
  <c r="P302" i="1"/>
  <c r="Q302" i="1" s="1"/>
  <c r="I303" i="1"/>
  <c r="M303" i="1" s="1"/>
  <c r="N303" i="1"/>
  <c r="P303" i="1"/>
  <c r="Q303" i="1" s="1"/>
  <c r="I304" i="1"/>
  <c r="M304" i="1" s="1"/>
  <c r="N304" i="1"/>
  <c r="P304" i="1"/>
  <c r="Q304" i="1" s="1"/>
  <c r="I305" i="1"/>
  <c r="M305" i="1" s="1"/>
  <c r="N305" i="1"/>
  <c r="P305" i="1"/>
  <c r="Q305" i="1" s="1"/>
  <c r="I306" i="1"/>
  <c r="M306" i="1" s="1"/>
  <c r="N306" i="1"/>
  <c r="P306" i="1"/>
  <c r="Q306" i="1" s="1"/>
  <c r="I307" i="1"/>
  <c r="M307" i="1" s="1"/>
  <c r="N307" i="1"/>
  <c r="P307" i="1"/>
  <c r="Q307" i="1" s="1"/>
  <c r="I308" i="1"/>
  <c r="M308" i="1" s="1"/>
  <c r="N308" i="1"/>
  <c r="P308" i="1"/>
  <c r="Q308" i="1" s="1"/>
  <c r="I309" i="1"/>
  <c r="M309" i="1" s="1"/>
  <c r="N309" i="1"/>
  <c r="P309" i="1"/>
  <c r="Q309" i="1" s="1"/>
  <c r="I310" i="1"/>
  <c r="M310" i="1" s="1"/>
  <c r="N310" i="1"/>
  <c r="P310" i="1"/>
  <c r="Q310" i="1" s="1"/>
  <c r="I311" i="1"/>
  <c r="M311" i="1" s="1"/>
  <c r="N311" i="1"/>
  <c r="P311" i="1"/>
  <c r="Q311" i="1" s="1"/>
  <c r="I313" i="1"/>
  <c r="M313" i="1" s="1"/>
  <c r="N313" i="1"/>
  <c r="P313" i="1"/>
  <c r="Q313" i="1" s="1"/>
  <c r="I314" i="1"/>
  <c r="M314" i="1" s="1"/>
  <c r="N314" i="1"/>
  <c r="I315" i="1"/>
  <c r="M315" i="1" s="1"/>
  <c r="N315" i="1"/>
  <c r="P315" i="1"/>
  <c r="Q315" i="1" s="1"/>
  <c r="I316" i="1"/>
  <c r="M316" i="1" s="1"/>
  <c r="N316" i="1"/>
  <c r="P316" i="1"/>
  <c r="Q316" i="1" s="1"/>
  <c r="I317" i="1"/>
  <c r="M317" i="1" s="1"/>
  <c r="N317" i="1"/>
  <c r="P317" i="1"/>
  <c r="Q317" i="1" s="1"/>
  <c r="I318" i="1"/>
  <c r="M318" i="1" s="1"/>
  <c r="N318" i="1"/>
  <c r="P318" i="1"/>
  <c r="Q318" i="1" s="1"/>
  <c r="I319" i="1"/>
  <c r="M319" i="1" s="1"/>
  <c r="N319" i="1"/>
  <c r="P319" i="1"/>
  <c r="Q319" i="1" s="1"/>
  <c r="I320" i="1"/>
  <c r="M320" i="1" s="1"/>
  <c r="N320" i="1"/>
  <c r="P320" i="1"/>
  <c r="Q320" i="1" s="1"/>
  <c r="I321" i="1"/>
  <c r="M321" i="1" s="1"/>
  <c r="N321" i="1"/>
  <c r="P321" i="1"/>
  <c r="Q321" i="1" s="1"/>
  <c r="I322" i="1"/>
  <c r="M322" i="1" s="1"/>
  <c r="N322" i="1"/>
  <c r="P322" i="1"/>
  <c r="Q322" i="1" s="1"/>
  <c r="I323" i="1"/>
  <c r="M323" i="1" s="1"/>
  <c r="N323" i="1"/>
  <c r="P323" i="1"/>
  <c r="Q323" i="1" s="1"/>
  <c r="I324" i="1"/>
  <c r="M324" i="1" s="1"/>
  <c r="N324" i="1"/>
  <c r="P324" i="1"/>
  <c r="Q324" i="1" s="1"/>
  <c r="I325" i="1"/>
  <c r="M325" i="1" s="1"/>
  <c r="N325" i="1"/>
  <c r="P325" i="1"/>
  <c r="Q325" i="1" s="1"/>
  <c r="I326" i="1"/>
  <c r="M326" i="1" s="1"/>
  <c r="N326" i="1"/>
  <c r="I327" i="1"/>
  <c r="M327" i="1" s="1"/>
  <c r="N327" i="1"/>
  <c r="P327" i="1"/>
  <c r="Q327" i="1" s="1"/>
  <c r="I328" i="1"/>
  <c r="M328" i="1" s="1"/>
  <c r="N328" i="1"/>
  <c r="P328" i="1"/>
  <c r="Q328" i="1" s="1"/>
  <c r="I331" i="1"/>
  <c r="M331" i="1" s="1"/>
  <c r="N331" i="1"/>
  <c r="P331" i="1"/>
  <c r="Q331" i="1" s="1"/>
  <c r="A332" i="1"/>
  <c r="A333" i="1" s="1"/>
  <c r="A334" i="1" s="1"/>
  <c r="I332" i="1"/>
  <c r="M332" i="1" s="1"/>
  <c r="N332" i="1"/>
  <c r="P332" i="1"/>
  <c r="Q332" i="1" s="1"/>
  <c r="I333" i="1"/>
  <c r="M333" i="1" s="1"/>
  <c r="N333" i="1"/>
  <c r="P333" i="1"/>
  <c r="Q333" i="1" s="1"/>
  <c r="I334" i="1"/>
  <c r="M334" i="1" s="1"/>
  <c r="N334" i="1"/>
  <c r="P334" i="1"/>
  <c r="Q334" i="1" s="1"/>
  <c r="I336" i="1"/>
  <c r="M336" i="1" s="1"/>
  <c r="N336" i="1"/>
  <c r="P336" i="1"/>
  <c r="Q336" i="1" s="1"/>
  <c r="A338" i="1"/>
  <c r="A339" i="1" s="1"/>
  <c r="A341" i="1" s="1"/>
  <c r="A342" i="1" s="1"/>
  <c r="A343" i="1" s="1"/>
  <c r="A344" i="1" s="1"/>
  <c r="A345" i="1" s="1"/>
  <c r="A346" i="1" s="1"/>
  <c r="A347" i="1" s="1"/>
  <c r="A348" i="1" s="1"/>
  <c r="A349" i="1" s="1"/>
  <c r="I337" i="1"/>
  <c r="M337" i="1" s="1"/>
  <c r="N337" i="1"/>
  <c r="P337" i="1"/>
  <c r="Q337" i="1" s="1"/>
  <c r="I338" i="1"/>
  <c r="M338" i="1" s="1"/>
  <c r="N338" i="1"/>
  <c r="P338" i="1"/>
  <c r="Q338" i="1" s="1"/>
  <c r="I339" i="1"/>
  <c r="M339" i="1" s="1"/>
  <c r="N339" i="1"/>
  <c r="P339" i="1"/>
  <c r="Q339" i="1" s="1"/>
  <c r="I341" i="1"/>
  <c r="M341" i="1" s="1"/>
  <c r="N341" i="1"/>
  <c r="P341" i="1"/>
  <c r="Q341" i="1" s="1"/>
  <c r="I342" i="1"/>
  <c r="M342" i="1" s="1"/>
  <c r="N342" i="1"/>
  <c r="P342" i="1"/>
  <c r="Q342" i="1" s="1"/>
  <c r="I343" i="1"/>
  <c r="M343" i="1" s="1"/>
  <c r="N343" i="1"/>
  <c r="P343" i="1"/>
  <c r="Q343" i="1" s="1"/>
  <c r="I344" i="1"/>
  <c r="M344" i="1" s="1"/>
  <c r="N344" i="1"/>
  <c r="P344" i="1"/>
  <c r="Q344" i="1" s="1"/>
  <c r="I345" i="1"/>
  <c r="M345" i="1" s="1"/>
  <c r="N345" i="1"/>
  <c r="P345" i="1"/>
  <c r="Q345" i="1" s="1"/>
  <c r="I346" i="1"/>
  <c r="M346" i="1" s="1"/>
  <c r="N346" i="1"/>
  <c r="P346" i="1"/>
  <c r="Q346" i="1" s="1"/>
  <c r="I347" i="1"/>
  <c r="M347" i="1" s="1"/>
  <c r="N347" i="1"/>
  <c r="P347" i="1"/>
  <c r="Q347" i="1" s="1"/>
  <c r="I348" i="1"/>
  <c r="M348" i="1" s="1"/>
  <c r="N348" i="1"/>
  <c r="P348" i="1"/>
  <c r="Q348" i="1" s="1"/>
  <c r="I352" i="1"/>
  <c r="M352" i="1" s="1"/>
  <c r="N352" i="1"/>
  <c r="P352" i="1"/>
  <c r="Q352" i="1" s="1"/>
  <c r="I353" i="1"/>
  <c r="M353" i="1" s="1"/>
  <c r="N353" i="1"/>
  <c r="P353" i="1"/>
  <c r="Q353" i="1" s="1"/>
  <c r="I354" i="1"/>
  <c r="M354" i="1" s="1"/>
  <c r="N354" i="1"/>
  <c r="P354" i="1"/>
  <c r="Q354" i="1" s="1"/>
  <c r="I355" i="1"/>
  <c r="M355" i="1" s="1"/>
  <c r="N355" i="1"/>
  <c r="P355" i="1"/>
  <c r="Q355" i="1" s="1"/>
  <c r="I356" i="1"/>
  <c r="M356" i="1" s="1"/>
  <c r="N356" i="1"/>
  <c r="P356" i="1"/>
  <c r="Q356" i="1" s="1"/>
  <c r="I358" i="1"/>
  <c r="M358" i="1" s="1"/>
  <c r="N358" i="1"/>
  <c r="P358" i="1"/>
  <c r="Q358" i="1" s="1"/>
  <c r="A359" i="1"/>
  <c r="A360" i="1" s="1"/>
  <c r="A361" i="1" s="1"/>
  <c r="A362" i="1" s="1"/>
  <c r="A363" i="1" s="1"/>
  <c r="A364" i="1" s="1"/>
  <c r="I359" i="1"/>
  <c r="M359" i="1" s="1"/>
  <c r="N359" i="1"/>
  <c r="P359" i="1"/>
  <c r="Q359" i="1" s="1"/>
  <c r="I360" i="1"/>
  <c r="M360" i="1" s="1"/>
  <c r="N360" i="1"/>
  <c r="P360" i="1"/>
  <c r="Q360" i="1" s="1"/>
  <c r="I361" i="1"/>
  <c r="M361" i="1" s="1"/>
  <c r="N361" i="1"/>
  <c r="P361" i="1"/>
  <c r="Q361" i="1" s="1"/>
  <c r="I362" i="1"/>
  <c r="M362" i="1" s="1"/>
  <c r="N362" i="1"/>
  <c r="P362" i="1"/>
  <c r="Q362" i="1" s="1"/>
  <c r="I363" i="1"/>
  <c r="M363" i="1" s="1"/>
  <c r="N363" i="1"/>
  <c r="P363" i="1"/>
  <c r="Q363" i="1" s="1"/>
  <c r="I364" i="1"/>
  <c r="M364" i="1" s="1"/>
  <c r="N364" i="1"/>
  <c r="P364" i="1"/>
  <c r="Q364" i="1" s="1"/>
  <c r="I365" i="1"/>
  <c r="M365" i="1" s="1"/>
  <c r="N365" i="1"/>
  <c r="P365" i="1"/>
  <c r="Q365" i="1" s="1"/>
  <c r="I366" i="1"/>
  <c r="M366" i="1" s="1"/>
  <c r="N366" i="1"/>
  <c r="P366" i="1"/>
  <c r="Q366" i="1" s="1"/>
  <c r="I367" i="1"/>
  <c r="M367" i="1" s="1"/>
  <c r="N367" i="1"/>
  <c r="P367" i="1"/>
  <c r="Q367" i="1" s="1"/>
  <c r="I128" i="1"/>
  <c r="M128" i="1" s="1"/>
  <c r="N128" i="1"/>
  <c r="P128" i="1"/>
  <c r="Q128" i="1" s="1"/>
  <c r="I129" i="1"/>
  <c r="A130" i="1"/>
  <c r="A131" i="1" s="1"/>
  <c r="A132" i="1" s="1"/>
  <c r="A133" i="1" s="1"/>
  <c r="I130" i="1"/>
  <c r="M130" i="1" s="1"/>
  <c r="N130" i="1"/>
  <c r="P130" i="1"/>
  <c r="Q130" i="1" s="1"/>
  <c r="I131" i="1"/>
  <c r="M131" i="1" s="1"/>
  <c r="N131" i="1"/>
  <c r="P131" i="1"/>
  <c r="Q131" i="1" s="1"/>
  <c r="I132" i="1"/>
  <c r="M132" i="1" s="1"/>
  <c r="N132" i="1"/>
  <c r="P132" i="1"/>
  <c r="Q132" i="1" s="1"/>
  <c r="I133" i="1"/>
  <c r="M133" i="1" s="1"/>
  <c r="N133" i="1"/>
  <c r="P133" i="1"/>
  <c r="Q133" i="1" s="1"/>
  <c r="I371" i="1"/>
  <c r="M371" i="1" s="1"/>
  <c r="N371" i="1"/>
  <c r="P371" i="1"/>
  <c r="Q371" i="1" s="1"/>
  <c r="I372" i="1"/>
  <c r="M372" i="1" s="1"/>
  <c r="N372" i="1"/>
  <c r="P372" i="1"/>
  <c r="Q372" i="1" s="1"/>
  <c r="I373" i="1"/>
  <c r="M373" i="1" s="1"/>
  <c r="N373" i="1"/>
  <c r="P373" i="1"/>
  <c r="Q373" i="1" s="1"/>
  <c r="I374" i="1"/>
  <c r="M374" i="1" s="1"/>
  <c r="N374" i="1"/>
  <c r="P374" i="1"/>
  <c r="Q374" i="1" s="1"/>
  <c r="I375" i="1"/>
  <c r="M375" i="1" s="1"/>
  <c r="N375" i="1"/>
  <c r="P375" i="1"/>
  <c r="Q375" i="1" s="1"/>
  <c r="I376" i="1"/>
  <c r="M376" i="1" s="1"/>
  <c r="N376" i="1"/>
  <c r="P376" i="1"/>
  <c r="Q376" i="1" s="1"/>
  <c r="I377" i="1"/>
  <c r="M377" i="1" s="1"/>
  <c r="N377" i="1"/>
  <c r="P377" i="1"/>
  <c r="Q377" i="1" s="1"/>
  <c r="I378" i="1"/>
  <c r="M378" i="1" s="1"/>
  <c r="N378" i="1"/>
  <c r="P378" i="1"/>
  <c r="Q378" i="1" s="1"/>
  <c r="I379" i="1"/>
  <c r="M379" i="1" s="1"/>
  <c r="N379" i="1"/>
  <c r="P379" i="1"/>
  <c r="Q379" i="1" s="1"/>
  <c r="I380" i="1"/>
  <c r="M380" i="1" s="1"/>
  <c r="N380" i="1"/>
  <c r="P380" i="1"/>
  <c r="Q380" i="1" s="1"/>
  <c r="I381" i="1"/>
  <c r="M381" i="1" s="1"/>
  <c r="N381" i="1"/>
  <c r="P381" i="1"/>
  <c r="Q381" i="1" s="1"/>
  <c r="I382" i="1"/>
  <c r="M382" i="1" s="1"/>
  <c r="N382" i="1"/>
  <c r="P382" i="1"/>
  <c r="Q382" i="1" s="1"/>
  <c r="I383" i="1"/>
  <c r="M383" i="1" s="1"/>
  <c r="N383" i="1"/>
  <c r="P383" i="1"/>
  <c r="Q383" i="1" s="1"/>
  <c r="I384" i="1"/>
  <c r="M384" i="1" s="1"/>
  <c r="N384" i="1"/>
  <c r="P384" i="1"/>
  <c r="Q384" i="1" s="1"/>
  <c r="I385" i="1"/>
  <c r="M385" i="1" s="1"/>
  <c r="N385" i="1"/>
  <c r="P385" i="1"/>
  <c r="Q385" i="1" s="1"/>
  <c r="I386" i="1"/>
  <c r="M386" i="1" s="1"/>
  <c r="N386" i="1"/>
  <c r="P386" i="1"/>
  <c r="Q386" i="1" s="1"/>
  <c r="I387" i="1"/>
  <c r="M387" i="1" s="1"/>
  <c r="N387" i="1"/>
  <c r="P387" i="1"/>
  <c r="Q387" i="1" s="1"/>
  <c r="I388" i="1"/>
  <c r="M388" i="1" s="1"/>
  <c r="N388" i="1"/>
  <c r="P388" i="1"/>
  <c r="Q388" i="1" s="1"/>
  <c r="I389" i="1"/>
  <c r="M389" i="1" s="1"/>
  <c r="N389" i="1"/>
  <c r="P389" i="1"/>
  <c r="Q389" i="1" s="1"/>
  <c r="I390" i="1"/>
  <c r="M390" i="1" s="1"/>
  <c r="N390" i="1"/>
  <c r="P390" i="1"/>
  <c r="Q390" i="1" s="1"/>
  <c r="I391" i="1"/>
  <c r="M391" i="1" s="1"/>
  <c r="N391" i="1"/>
  <c r="P391" i="1"/>
  <c r="Q391" i="1" s="1"/>
  <c r="I392" i="1"/>
  <c r="M392" i="1" s="1"/>
  <c r="N392" i="1"/>
  <c r="P392" i="1"/>
  <c r="Q392" i="1" s="1"/>
  <c r="I395" i="1"/>
  <c r="M395" i="1" s="1"/>
  <c r="N395" i="1"/>
  <c r="P395" i="1"/>
  <c r="Q395" i="1" s="1"/>
  <c r="I396" i="1"/>
  <c r="I397" i="1"/>
  <c r="A398" i="1"/>
  <c r="A399" i="1" s="1"/>
  <c r="A400" i="1" s="1"/>
  <c r="A401" i="1" s="1"/>
  <c r="A402" i="1" s="1"/>
  <c r="A403" i="1" s="1"/>
  <c r="A404" i="1" s="1"/>
  <c r="A405" i="1" s="1"/>
  <c r="A406" i="1" s="1"/>
  <c r="A408" i="1" s="1"/>
  <c r="A409" i="1" s="1"/>
  <c r="I398" i="1"/>
  <c r="M398" i="1" s="1"/>
  <c r="N398" i="1"/>
  <c r="P398" i="1"/>
  <c r="Q398" i="1" s="1"/>
  <c r="I399" i="1"/>
  <c r="M399" i="1" s="1"/>
  <c r="N399" i="1"/>
  <c r="P399" i="1"/>
  <c r="Q399" i="1" s="1"/>
  <c r="I400" i="1"/>
  <c r="M400" i="1" s="1"/>
  <c r="N400" i="1"/>
  <c r="P400" i="1"/>
  <c r="Q400" i="1" s="1"/>
  <c r="I401" i="1"/>
  <c r="M401" i="1" s="1"/>
  <c r="N401" i="1"/>
  <c r="P401" i="1"/>
  <c r="Q401" i="1" s="1"/>
  <c r="I402" i="1"/>
  <c r="M402" i="1" s="1"/>
  <c r="N402" i="1"/>
  <c r="P402" i="1"/>
  <c r="Q402" i="1" s="1"/>
  <c r="I403" i="1"/>
  <c r="M403" i="1" s="1"/>
  <c r="N403" i="1"/>
  <c r="P403" i="1"/>
  <c r="Q403" i="1" s="1"/>
  <c r="I404" i="1"/>
  <c r="M404" i="1" s="1"/>
  <c r="N404" i="1"/>
  <c r="P404" i="1"/>
  <c r="Q404" i="1" s="1"/>
  <c r="I405" i="1"/>
  <c r="M405" i="1" s="1"/>
  <c r="N405" i="1"/>
  <c r="P405" i="1"/>
  <c r="Q405" i="1" s="1"/>
  <c r="I406" i="1"/>
  <c r="M406" i="1" s="1"/>
  <c r="N406" i="1"/>
  <c r="P406" i="1"/>
  <c r="Q406" i="1" s="1"/>
  <c r="I408" i="1"/>
  <c r="M408" i="1" s="1"/>
  <c r="N408" i="1"/>
  <c r="P408" i="1"/>
  <c r="Q408" i="1" s="1"/>
  <c r="I409" i="1"/>
  <c r="M409" i="1" s="1"/>
  <c r="N409" i="1"/>
  <c r="P409" i="1"/>
  <c r="Q409" i="1" s="1"/>
  <c r="I411" i="1"/>
  <c r="M411" i="1" s="1"/>
  <c r="N411" i="1"/>
  <c r="P411" i="1"/>
  <c r="Q411" i="1" s="1"/>
  <c r="A412" i="1"/>
  <c r="A413" i="1" s="1"/>
  <c r="A414" i="1" s="1"/>
  <c r="A415" i="1" s="1"/>
  <c r="A416" i="1" s="1"/>
  <c r="A417" i="1" s="1"/>
  <c r="A419" i="1" s="1"/>
  <c r="A420" i="1" s="1"/>
  <c r="A421" i="1" s="1"/>
  <c r="A422" i="1" s="1"/>
  <c r="A423" i="1" s="1"/>
  <c r="A424" i="1" s="1"/>
  <c r="A425" i="1" s="1"/>
  <c r="A426" i="1" s="1"/>
  <c r="A427" i="1" s="1"/>
  <c r="I412" i="1"/>
  <c r="M412" i="1" s="1"/>
  <c r="N412" i="1"/>
  <c r="P412" i="1"/>
  <c r="Q412" i="1" s="1"/>
  <c r="I413" i="1"/>
  <c r="M413" i="1" s="1"/>
  <c r="N413" i="1"/>
  <c r="P413" i="1"/>
  <c r="Q413" i="1" s="1"/>
  <c r="I414" i="1"/>
  <c r="M414" i="1" s="1"/>
  <c r="N414" i="1"/>
  <c r="P414" i="1"/>
  <c r="Q414" i="1" s="1"/>
  <c r="I415" i="1"/>
  <c r="M415" i="1" s="1"/>
  <c r="N415" i="1"/>
  <c r="P415" i="1"/>
  <c r="Q415" i="1" s="1"/>
  <c r="I416" i="1"/>
  <c r="M416" i="1" s="1"/>
  <c r="N416" i="1"/>
  <c r="P416" i="1"/>
  <c r="Q416" i="1" s="1"/>
  <c r="I417" i="1"/>
  <c r="M417" i="1" s="1"/>
  <c r="N417" i="1"/>
  <c r="P417" i="1"/>
  <c r="Q417" i="1" s="1"/>
  <c r="I419" i="1"/>
  <c r="M419" i="1" s="1"/>
  <c r="N419" i="1"/>
  <c r="P419" i="1"/>
  <c r="Q419" i="1" s="1"/>
  <c r="I420" i="1"/>
  <c r="M420" i="1" s="1"/>
  <c r="N420" i="1"/>
  <c r="P420" i="1"/>
  <c r="Q420" i="1" s="1"/>
  <c r="I421" i="1"/>
  <c r="M421" i="1" s="1"/>
  <c r="N421" i="1"/>
  <c r="P421" i="1"/>
  <c r="Q421" i="1" s="1"/>
  <c r="I422" i="1"/>
  <c r="M422" i="1" s="1"/>
  <c r="N422" i="1"/>
  <c r="P422" i="1"/>
  <c r="Q422" i="1" s="1"/>
  <c r="I423" i="1"/>
  <c r="M423" i="1" s="1"/>
  <c r="N423" i="1"/>
  <c r="P423" i="1"/>
  <c r="Q423" i="1" s="1"/>
  <c r="I424" i="1"/>
  <c r="M424" i="1" s="1"/>
  <c r="N424" i="1"/>
  <c r="P424" i="1"/>
  <c r="Q424" i="1" s="1"/>
  <c r="I425" i="1"/>
  <c r="M425" i="1" s="1"/>
  <c r="N425" i="1"/>
  <c r="P425" i="1"/>
  <c r="Q425" i="1" s="1"/>
  <c r="I426" i="1"/>
  <c r="M426" i="1" s="1"/>
  <c r="N426" i="1"/>
  <c r="P426" i="1"/>
  <c r="Q426" i="1" s="1"/>
  <c r="I427" i="1"/>
  <c r="M427" i="1" s="1"/>
  <c r="N427" i="1"/>
  <c r="P427" i="1"/>
  <c r="Q427" i="1" s="1"/>
  <c r="I430" i="1"/>
  <c r="M430" i="1" s="1"/>
  <c r="P430" i="1"/>
  <c r="Q430" i="1" s="1"/>
  <c r="I432" i="1"/>
  <c r="M432" i="1" s="1"/>
  <c r="N432" i="1"/>
  <c r="P432" i="1"/>
  <c r="Q432" i="1" s="1"/>
  <c r="I433" i="1"/>
  <c r="M433" i="1" s="1"/>
  <c r="N433" i="1"/>
  <c r="I434" i="1"/>
  <c r="M434" i="1" s="1"/>
  <c r="N434" i="1"/>
  <c r="P434" i="1"/>
  <c r="Q434" i="1" s="1"/>
  <c r="I435" i="1"/>
  <c r="M435" i="1" s="1"/>
  <c r="N435" i="1"/>
  <c r="P435" i="1"/>
  <c r="Q435" i="1" s="1"/>
  <c r="I436" i="1"/>
  <c r="M436" i="1" s="1"/>
  <c r="N436" i="1"/>
  <c r="P436" i="1"/>
  <c r="Q436" i="1" s="1"/>
  <c r="I437" i="1"/>
  <c r="M437" i="1" s="1"/>
  <c r="N437" i="1"/>
  <c r="P437" i="1"/>
  <c r="Q437" i="1" s="1"/>
  <c r="I438" i="1"/>
  <c r="M438" i="1" s="1"/>
  <c r="N438" i="1"/>
  <c r="P438" i="1"/>
  <c r="Q438" i="1" s="1"/>
  <c r="I439" i="1"/>
  <c r="M439" i="1" s="1"/>
  <c r="N439" i="1"/>
  <c r="P439" i="1"/>
  <c r="Q439" i="1" s="1"/>
  <c r="I440" i="1"/>
  <c r="M440" i="1" s="1"/>
  <c r="N440" i="1"/>
  <c r="P440" i="1"/>
  <c r="Q440" i="1" s="1"/>
  <c r="I441" i="1"/>
  <c r="M441" i="1" s="1"/>
  <c r="N441" i="1"/>
  <c r="P441" i="1"/>
  <c r="Q441" i="1" s="1"/>
  <c r="I442" i="1"/>
  <c r="M442" i="1" s="1"/>
  <c r="N442" i="1"/>
  <c r="P442" i="1"/>
  <c r="Q442" i="1" s="1"/>
  <c r="I443" i="1"/>
  <c r="M443" i="1" s="1"/>
  <c r="N443" i="1"/>
  <c r="P443" i="1"/>
  <c r="Q443" i="1" s="1"/>
  <c r="I444" i="1"/>
  <c r="M444" i="1" s="1"/>
  <c r="N444" i="1"/>
  <c r="P444" i="1"/>
  <c r="Q444" i="1" s="1"/>
  <c r="I445" i="1"/>
  <c r="M445" i="1" s="1"/>
  <c r="N445" i="1"/>
  <c r="P445" i="1"/>
  <c r="Q445" i="1" s="1"/>
  <c r="I446" i="1"/>
  <c r="M446" i="1" s="1"/>
  <c r="N446" i="1"/>
  <c r="P446" i="1"/>
  <c r="Q446" i="1" s="1"/>
  <c r="I447" i="1"/>
  <c r="M447" i="1" s="1"/>
  <c r="N447" i="1"/>
  <c r="P447" i="1"/>
  <c r="Q447" i="1" s="1"/>
  <c r="I448" i="1"/>
  <c r="M448" i="1" s="1"/>
  <c r="N448" i="1"/>
  <c r="P448" i="1"/>
  <c r="Q448" i="1" s="1"/>
  <c r="I449" i="1"/>
  <c r="M449" i="1" s="1"/>
  <c r="N449" i="1"/>
  <c r="P449" i="1"/>
  <c r="Q449" i="1" s="1"/>
  <c r="I450" i="1"/>
  <c r="M450" i="1" s="1"/>
  <c r="N450" i="1"/>
  <c r="I451" i="1"/>
  <c r="M451" i="1" s="1"/>
  <c r="N451" i="1"/>
  <c r="I452" i="1"/>
  <c r="M452" i="1" s="1"/>
  <c r="N452" i="1"/>
  <c r="P452" i="1"/>
  <c r="Q452" i="1" s="1"/>
  <c r="I453" i="1"/>
  <c r="M453" i="1" s="1"/>
  <c r="N453" i="1"/>
  <c r="P453" i="1"/>
  <c r="Q453" i="1" s="1"/>
  <c r="I455" i="1"/>
  <c r="M455" i="1" s="1"/>
  <c r="A458" i="1"/>
  <c r="A459" i="1" s="1"/>
  <c r="A460" i="1" s="1"/>
  <c r="A461" i="1" s="1"/>
  <c r="I456" i="1"/>
  <c r="M456" i="1" s="1"/>
  <c r="I457" i="1"/>
  <c r="M457" i="1" s="1"/>
  <c r="I458" i="1"/>
  <c r="M458" i="1" s="1"/>
  <c r="I459" i="1"/>
  <c r="M459" i="1" s="1"/>
  <c r="I460" i="1"/>
  <c r="M460" i="1" s="1"/>
  <c r="I461" i="1"/>
  <c r="M461" i="1" s="1"/>
  <c r="I462" i="1"/>
  <c r="M462" i="1" s="1"/>
  <c r="I463" i="1"/>
  <c r="M463" i="1" s="1"/>
  <c r="I464" i="1"/>
  <c r="M464" i="1" s="1"/>
  <c r="I465" i="1"/>
  <c r="M465" i="1" s="1"/>
  <c r="I466" i="1"/>
  <c r="M466" i="1" s="1"/>
  <c r="I468" i="1"/>
  <c r="M468" i="1" s="1"/>
  <c r="N468" i="1"/>
  <c r="P468" i="1"/>
  <c r="Q468" i="1" s="1"/>
  <c r="A469" i="1"/>
  <c r="I469" i="1"/>
  <c r="M469" i="1" s="1"/>
  <c r="N469" i="1"/>
  <c r="P469" i="1"/>
  <c r="Q469" i="1" s="1"/>
  <c r="I470" i="1"/>
  <c r="M470" i="1" s="1"/>
  <c r="N470" i="1"/>
  <c r="P470" i="1"/>
  <c r="Q470" i="1" s="1"/>
  <c r="I471" i="1"/>
  <c r="M471" i="1" s="1"/>
  <c r="N471" i="1"/>
  <c r="P471" i="1"/>
  <c r="Q471" i="1" s="1"/>
  <c r="I472" i="1"/>
  <c r="M472" i="1" s="1"/>
  <c r="N472" i="1"/>
  <c r="P472" i="1"/>
  <c r="Q472" i="1" s="1"/>
  <c r="I473" i="1"/>
  <c r="M473" i="1" s="1"/>
  <c r="N473" i="1"/>
  <c r="P473" i="1"/>
  <c r="Q473" i="1" s="1"/>
  <c r="I474" i="1"/>
  <c r="M474" i="1" s="1"/>
  <c r="N474" i="1"/>
  <c r="P474" i="1"/>
  <c r="Q474" i="1" s="1"/>
  <c r="I475" i="1"/>
  <c r="M475" i="1" s="1"/>
  <c r="N475" i="1"/>
  <c r="P475" i="1"/>
  <c r="Q475" i="1" s="1"/>
  <c r="I476" i="1"/>
  <c r="M476" i="1" s="1"/>
  <c r="N476" i="1"/>
  <c r="P476" i="1"/>
  <c r="Q476" i="1" s="1"/>
  <c r="I477" i="1"/>
  <c r="M477" i="1" s="1"/>
  <c r="N477" i="1"/>
  <c r="P477" i="1"/>
  <c r="Q477" i="1" s="1"/>
  <c r="I478" i="1"/>
  <c r="M478" i="1" s="1"/>
  <c r="N478" i="1"/>
  <c r="P478" i="1"/>
  <c r="Q478" i="1" s="1"/>
  <c r="I479" i="1"/>
  <c r="M479" i="1" s="1"/>
  <c r="N479" i="1"/>
  <c r="P479" i="1"/>
  <c r="Q479" i="1" s="1"/>
  <c r="I480" i="1"/>
  <c r="M480" i="1" s="1"/>
  <c r="N480" i="1"/>
  <c r="P480" i="1"/>
  <c r="Q480" i="1" s="1"/>
  <c r="I481" i="1"/>
  <c r="M481" i="1" s="1"/>
  <c r="N481" i="1"/>
  <c r="P481" i="1"/>
  <c r="Q481" i="1" s="1"/>
  <c r="I482" i="1"/>
  <c r="M482" i="1" s="1"/>
  <c r="N482" i="1"/>
  <c r="P482" i="1"/>
  <c r="Q482" i="1" s="1"/>
  <c r="I483" i="1"/>
  <c r="M483" i="1" s="1"/>
  <c r="N483" i="1"/>
  <c r="P483" i="1"/>
  <c r="Q483" i="1" s="1"/>
  <c r="I484" i="1"/>
  <c r="M484" i="1" s="1"/>
  <c r="N484" i="1"/>
  <c r="P484" i="1"/>
  <c r="Q484" i="1" s="1"/>
  <c r="I485" i="1"/>
  <c r="M485" i="1" s="1"/>
  <c r="N485" i="1"/>
  <c r="P485" i="1"/>
  <c r="Q485" i="1" s="1"/>
  <c r="I486" i="1"/>
  <c r="M486" i="1" s="1"/>
  <c r="N486" i="1"/>
  <c r="P486" i="1"/>
  <c r="Q486" i="1" s="1"/>
  <c r="I487" i="1"/>
  <c r="M487" i="1" s="1"/>
  <c r="N487" i="1"/>
  <c r="P487" i="1"/>
  <c r="Q487" i="1" s="1"/>
  <c r="I488" i="1"/>
  <c r="M488" i="1" s="1"/>
  <c r="N488" i="1"/>
  <c r="P488" i="1"/>
  <c r="Q488" i="1" s="1"/>
  <c r="I489" i="1"/>
  <c r="M489" i="1" s="1"/>
  <c r="N489" i="1"/>
  <c r="P489" i="1"/>
  <c r="Q489" i="1" s="1"/>
  <c r="I490" i="1"/>
  <c r="M490" i="1" s="1"/>
  <c r="N490" i="1"/>
  <c r="P490" i="1"/>
  <c r="Q490" i="1" s="1"/>
  <c r="I491" i="1"/>
  <c r="M491" i="1" s="1"/>
  <c r="N491" i="1"/>
  <c r="P491" i="1"/>
  <c r="Q491" i="1" s="1"/>
  <c r="P492" i="1"/>
  <c r="Q492" i="1" s="1"/>
  <c r="I493" i="1"/>
  <c r="M493" i="1" s="1"/>
  <c r="N493" i="1"/>
  <c r="P493" i="1"/>
  <c r="Q493" i="1" s="1"/>
  <c r="I494" i="1"/>
  <c r="M494" i="1" s="1"/>
  <c r="N494" i="1"/>
  <c r="P494" i="1"/>
  <c r="Q494" i="1" s="1"/>
  <c r="I495" i="1"/>
  <c r="M495" i="1" s="1"/>
  <c r="N495" i="1"/>
  <c r="P495" i="1"/>
  <c r="Q495" i="1" s="1"/>
  <c r="I496" i="1"/>
  <c r="M496" i="1" s="1"/>
  <c r="N496" i="1"/>
  <c r="P496" i="1"/>
  <c r="Q496" i="1" s="1"/>
  <c r="I497" i="1"/>
  <c r="M497" i="1" s="1"/>
  <c r="N497" i="1"/>
  <c r="P497" i="1"/>
  <c r="Q497" i="1" s="1"/>
  <c r="I498" i="1"/>
  <c r="M498" i="1" s="1"/>
  <c r="N498" i="1"/>
  <c r="P498" i="1"/>
  <c r="Q498" i="1" s="1"/>
  <c r="I499" i="1"/>
  <c r="M499" i="1" s="1"/>
  <c r="N499" i="1"/>
  <c r="P499" i="1"/>
  <c r="Q499" i="1" s="1"/>
  <c r="I500" i="1"/>
  <c r="M500" i="1" s="1"/>
  <c r="N500" i="1"/>
  <c r="P500" i="1"/>
  <c r="Q500" i="1" s="1"/>
  <c r="I501" i="1"/>
  <c r="M501" i="1" s="1"/>
  <c r="N501" i="1"/>
  <c r="P501" i="1"/>
  <c r="Q501" i="1" s="1"/>
  <c r="I502" i="1"/>
  <c r="M502" i="1" s="1"/>
  <c r="N502" i="1"/>
  <c r="P502" i="1"/>
  <c r="Q502" i="1" s="1"/>
  <c r="I503" i="1"/>
  <c r="M503" i="1" s="1"/>
  <c r="N503" i="1"/>
  <c r="P503" i="1"/>
  <c r="Q503" i="1" s="1"/>
  <c r="I504" i="1"/>
  <c r="M504" i="1" s="1"/>
  <c r="N504" i="1"/>
  <c r="P504" i="1"/>
  <c r="Q504" i="1" s="1"/>
  <c r="I505" i="1"/>
  <c r="M505" i="1" s="1"/>
  <c r="N505" i="1"/>
  <c r="P505" i="1"/>
  <c r="Q505" i="1" s="1"/>
  <c r="I506" i="1"/>
  <c r="M506" i="1" s="1"/>
  <c r="N506" i="1"/>
  <c r="P506" i="1"/>
  <c r="Q506" i="1" s="1"/>
  <c r="I507" i="1"/>
  <c r="M507" i="1" s="1"/>
  <c r="N507" i="1"/>
  <c r="P507" i="1"/>
  <c r="Q507" i="1" s="1"/>
  <c r="I508" i="1"/>
  <c r="M508" i="1" s="1"/>
  <c r="N508" i="1"/>
  <c r="P508" i="1"/>
  <c r="Q508" i="1" s="1"/>
  <c r="I509" i="1"/>
  <c r="M509" i="1" s="1"/>
  <c r="N509" i="1"/>
  <c r="P509" i="1"/>
  <c r="Q509" i="1" s="1"/>
  <c r="I510" i="1"/>
  <c r="M510" i="1" s="1"/>
  <c r="N510" i="1"/>
  <c r="P510" i="1"/>
  <c r="Q510" i="1" s="1"/>
  <c r="I511" i="1"/>
  <c r="M511" i="1" s="1"/>
  <c r="N511" i="1"/>
  <c r="P511" i="1"/>
  <c r="Q511" i="1" s="1"/>
  <c r="I512" i="1"/>
  <c r="M512" i="1" s="1"/>
  <c r="N512" i="1"/>
  <c r="P512" i="1"/>
  <c r="Q512" i="1" s="1"/>
  <c r="I514" i="1"/>
  <c r="M514" i="1" s="1"/>
  <c r="N514" i="1"/>
  <c r="P514" i="1"/>
  <c r="Q514" i="1" s="1"/>
  <c r="I515" i="1"/>
  <c r="M515" i="1" s="1"/>
  <c r="N515" i="1"/>
  <c r="P515" i="1"/>
  <c r="Q515" i="1" s="1"/>
  <c r="I516" i="1"/>
  <c r="M516" i="1" s="1"/>
  <c r="N516" i="1"/>
  <c r="P516" i="1"/>
  <c r="Q516" i="1" s="1"/>
  <c r="I517" i="1"/>
  <c r="M517" i="1" s="1"/>
  <c r="N517" i="1"/>
  <c r="P517" i="1"/>
  <c r="Q517" i="1" s="1"/>
  <c r="I518" i="1"/>
  <c r="M518" i="1" s="1"/>
  <c r="N518" i="1"/>
  <c r="P518" i="1"/>
  <c r="Q518" i="1" s="1"/>
  <c r="I519" i="1"/>
  <c r="M519" i="1" s="1"/>
  <c r="N519" i="1"/>
  <c r="P519" i="1"/>
  <c r="Q519" i="1" s="1"/>
  <c r="I520" i="1"/>
  <c r="M520" i="1" s="1"/>
  <c r="N520" i="1"/>
  <c r="P520" i="1"/>
  <c r="Q520" i="1" s="1"/>
  <c r="I521" i="1"/>
  <c r="M521" i="1" s="1"/>
  <c r="N521" i="1"/>
  <c r="P521" i="1"/>
  <c r="Q521" i="1" s="1"/>
  <c r="I522" i="1"/>
  <c r="M522" i="1" s="1"/>
  <c r="N522" i="1"/>
  <c r="P522" i="1"/>
  <c r="Q522" i="1" s="1"/>
  <c r="I523" i="1"/>
  <c r="M523" i="1" s="1"/>
  <c r="N523" i="1"/>
  <c r="P523" i="1"/>
  <c r="Q523" i="1" s="1"/>
  <c r="I524" i="1"/>
  <c r="M524" i="1" s="1"/>
  <c r="N524" i="1"/>
  <c r="P524" i="1"/>
  <c r="Q524" i="1" s="1"/>
  <c r="I525" i="1"/>
  <c r="M525" i="1" s="1"/>
  <c r="N525" i="1"/>
  <c r="P525" i="1"/>
  <c r="Q525" i="1" s="1"/>
  <c r="I526" i="1"/>
  <c r="M526" i="1" s="1"/>
  <c r="N526" i="1"/>
  <c r="P526" i="1"/>
  <c r="Q526" i="1" s="1"/>
  <c r="I527" i="1"/>
  <c r="M527" i="1" s="1"/>
  <c r="N527" i="1"/>
  <c r="P527" i="1"/>
  <c r="Q527" i="1" s="1"/>
  <c r="I528" i="1"/>
  <c r="M528" i="1" s="1"/>
  <c r="N528" i="1"/>
  <c r="P528" i="1"/>
  <c r="Q528" i="1" s="1"/>
  <c r="I529" i="1"/>
  <c r="M529" i="1" s="1"/>
  <c r="N529" i="1"/>
  <c r="P529" i="1"/>
  <c r="Q529" i="1" s="1"/>
  <c r="I530" i="1"/>
  <c r="M530" i="1" s="1"/>
  <c r="N530" i="1"/>
  <c r="P530" i="1"/>
  <c r="Q530" i="1" s="1"/>
  <c r="I531" i="1"/>
  <c r="M531" i="1" s="1"/>
  <c r="N531" i="1"/>
  <c r="P531" i="1"/>
  <c r="Q531" i="1" s="1"/>
  <c r="I532" i="1"/>
  <c r="M532" i="1" s="1"/>
  <c r="N532" i="1"/>
  <c r="P532" i="1"/>
  <c r="Q532" i="1" s="1"/>
  <c r="I533" i="1"/>
  <c r="M533" i="1" s="1"/>
  <c r="N533" i="1"/>
  <c r="P533" i="1"/>
  <c r="Q533" i="1" s="1"/>
  <c r="I534" i="1"/>
  <c r="M534" i="1" s="1"/>
  <c r="N534" i="1"/>
  <c r="P534" i="1"/>
  <c r="Q534" i="1" s="1"/>
  <c r="I535" i="1"/>
  <c r="M535" i="1" s="1"/>
  <c r="N535" i="1"/>
  <c r="P535" i="1"/>
  <c r="Q535" i="1" s="1"/>
  <c r="I536" i="1"/>
  <c r="M536" i="1" s="1"/>
  <c r="N536" i="1"/>
  <c r="P536" i="1"/>
  <c r="Q536" i="1" s="1"/>
  <c r="I537" i="1"/>
  <c r="M537" i="1" s="1"/>
  <c r="N537" i="1"/>
  <c r="P537" i="1"/>
  <c r="Q537" i="1" s="1"/>
  <c r="I538" i="1"/>
  <c r="M538" i="1" s="1"/>
  <c r="N538" i="1"/>
  <c r="P538" i="1"/>
  <c r="Q538" i="1" s="1"/>
  <c r="I539" i="1"/>
  <c r="M539" i="1" s="1"/>
  <c r="N539" i="1"/>
  <c r="P539" i="1"/>
  <c r="Q539" i="1" s="1"/>
  <c r="I540" i="1"/>
  <c r="M540" i="1" s="1"/>
  <c r="N540" i="1"/>
  <c r="P540" i="1"/>
  <c r="Q540" i="1" s="1"/>
  <c r="I541" i="1"/>
  <c r="M541" i="1" s="1"/>
  <c r="N541" i="1"/>
  <c r="P541" i="1"/>
  <c r="Q541" i="1" s="1"/>
  <c r="I542" i="1"/>
  <c r="M542" i="1" s="1"/>
  <c r="N542" i="1"/>
  <c r="P542" i="1"/>
  <c r="Q542" i="1" s="1"/>
  <c r="I543" i="1"/>
  <c r="M543" i="1" s="1"/>
  <c r="N543" i="1"/>
  <c r="P543" i="1"/>
  <c r="Q543" i="1" s="1"/>
  <c r="I544" i="1"/>
  <c r="M544" i="1" s="1"/>
  <c r="N544" i="1"/>
  <c r="P544" i="1"/>
  <c r="Q544" i="1" s="1"/>
  <c r="I546" i="1"/>
  <c r="M546" i="1" s="1"/>
  <c r="N546" i="1"/>
  <c r="P546" i="1"/>
  <c r="Q546" i="1" s="1"/>
  <c r="A547" i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I547" i="1"/>
  <c r="M547" i="1" s="1"/>
  <c r="N547" i="1"/>
  <c r="P547" i="1"/>
  <c r="Q547" i="1" s="1"/>
  <c r="I548" i="1"/>
  <c r="M548" i="1" s="1"/>
  <c r="N548" i="1"/>
  <c r="P548" i="1"/>
  <c r="Q548" i="1" s="1"/>
  <c r="I549" i="1"/>
  <c r="M549" i="1" s="1"/>
  <c r="N549" i="1"/>
  <c r="P549" i="1"/>
  <c r="Q549" i="1" s="1"/>
  <c r="I550" i="1"/>
  <c r="M550" i="1" s="1"/>
  <c r="N550" i="1"/>
  <c r="P550" i="1"/>
  <c r="Q550" i="1" s="1"/>
  <c r="I551" i="1"/>
  <c r="M551" i="1" s="1"/>
  <c r="N551" i="1"/>
  <c r="P551" i="1"/>
  <c r="Q551" i="1" s="1"/>
  <c r="I552" i="1"/>
  <c r="M552" i="1" s="1"/>
  <c r="N552" i="1"/>
  <c r="P552" i="1"/>
  <c r="Q552" i="1" s="1"/>
  <c r="I553" i="1"/>
  <c r="M553" i="1" s="1"/>
  <c r="N553" i="1"/>
  <c r="P553" i="1"/>
  <c r="Q553" i="1" s="1"/>
  <c r="I554" i="1"/>
  <c r="M554" i="1" s="1"/>
  <c r="N554" i="1"/>
  <c r="P554" i="1"/>
  <c r="Q554" i="1" s="1"/>
  <c r="I555" i="1"/>
  <c r="M555" i="1" s="1"/>
  <c r="N555" i="1"/>
  <c r="P555" i="1"/>
  <c r="Q555" i="1" s="1"/>
  <c r="I556" i="1"/>
  <c r="M556" i="1" s="1"/>
  <c r="N556" i="1"/>
  <c r="P556" i="1"/>
  <c r="Q556" i="1" s="1"/>
  <c r="I557" i="1"/>
  <c r="M557" i="1" s="1"/>
  <c r="N557" i="1"/>
  <c r="P557" i="1"/>
  <c r="Q557" i="1" s="1"/>
  <c r="I558" i="1"/>
  <c r="M558" i="1" s="1"/>
  <c r="N558" i="1"/>
  <c r="P558" i="1"/>
  <c r="Q558" i="1" s="1"/>
  <c r="I559" i="1"/>
  <c r="M559" i="1" s="1"/>
  <c r="N559" i="1"/>
  <c r="P559" i="1"/>
  <c r="Q559" i="1" s="1"/>
  <c r="I560" i="1"/>
  <c r="M560" i="1" s="1"/>
  <c r="N560" i="1"/>
  <c r="P560" i="1"/>
  <c r="Q560" i="1" s="1"/>
  <c r="I561" i="1"/>
  <c r="M561" i="1" s="1"/>
  <c r="N561" i="1"/>
  <c r="P561" i="1"/>
  <c r="Q561" i="1" s="1"/>
  <c r="I562" i="1"/>
  <c r="M562" i="1" s="1"/>
  <c r="N562" i="1"/>
  <c r="P562" i="1"/>
  <c r="Q562" i="1" s="1"/>
  <c r="I563" i="1"/>
  <c r="M563" i="1" s="1"/>
  <c r="P563" i="1"/>
  <c r="Q563" i="1" s="1"/>
  <c r="I564" i="1"/>
  <c r="M564" i="1" s="1"/>
  <c r="P564" i="1"/>
  <c r="Q564" i="1" s="1"/>
  <c r="I565" i="1"/>
  <c r="M565" i="1" s="1"/>
  <c r="N565" i="1"/>
  <c r="P565" i="1"/>
  <c r="Q565" i="1" s="1"/>
  <c r="I566" i="1"/>
  <c r="M566" i="1" s="1"/>
  <c r="N566" i="1"/>
  <c r="P566" i="1"/>
  <c r="Q566" i="1" s="1"/>
  <c r="I567" i="1"/>
  <c r="M567" i="1" s="1"/>
  <c r="N567" i="1"/>
  <c r="P567" i="1"/>
  <c r="Q567" i="1" s="1"/>
  <c r="I568" i="1"/>
  <c r="M568" i="1" s="1"/>
  <c r="N568" i="1"/>
  <c r="P568" i="1"/>
  <c r="Q568" i="1" s="1"/>
  <c r="I569" i="1"/>
  <c r="M569" i="1" s="1"/>
  <c r="N569" i="1"/>
  <c r="P569" i="1"/>
  <c r="Q569" i="1" s="1"/>
  <c r="I571" i="1"/>
  <c r="M571" i="1" s="1"/>
  <c r="N571" i="1"/>
  <c r="P571" i="1"/>
  <c r="Q571" i="1" s="1"/>
  <c r="I572" i="1"/>
  <c r="M572" i="1" s="1"/>
  <c r="I674" i="1"/>
  <c r="M674" i="1" s="1"/>
  <c r="N674" i="1"/>
  <c r="P674" i="1"/>
  <c r="Q674" i="1" s="1"/>
  <c r="I675" i="1"/>
  <c r="M675" i="1" s="1"/>
  <c r="N675" i="1"/>
  <c r="P675" i="1"/>
  <c r="Q675" i="1" s="1"/>
  <c r="I574" i="1"/>
  <c r="M574" i="1" s="1"/>
  <c r="N574" i="1"/>
  <c r="P574" i="1"/>
  <c r="Q574" i="1" s="1"/>
  <c r="A575" i="1"/>
  <c r="A576" i="1" s="1"/>
  <c r="A577" i="1" s="1"/>
  <c r="A579" i="1" s="1"/>
  <c r="A580" i="1" s="1"/>
  <c r="A581" i="1" s="1"/>
  <c r="A582" i="1" s="1"/>
  <c r="A583" i="1" s="1"/>
  <c r="I575" i="1"/>
  <c r="M575" i="1" s="1"/>
  <c r="N575" i="1"/>
  <c r="P575" i="1"/>
  <c r="Q575" i="1" s="1"/>
  <c r="I576" i="1"/>
  <c r="M576" i="1" s="1"/>
  <c r="N576" i="1"/>
  <c r="P576" i="1"/>
  <c r="Q576" i="1" s="1"/>
  <c r="I577" i="1"/>
  <c r="M577" i="1" s="1"/>
  <c r="N577" i="1"/>
  <c r="P577" i="1"/>
  <c r="Q577" i="1" s="1"/>
  <c r="I579" i="1"/>
  <c r="M579" i="1" s="1"/>
  <c r="N579" i="1"/>
  <c r="P579" i="1"/>
  <c r="Q579" i="1" s="1"/>
  <c r="I580" i="1"/>
  <c r="M580" i="1" s="1"/>
  <c r="N580" i="1"/>
  <c r="P580" i="1"/>
  <c r="Q580" i="1" s="1"/>
  <c r="I581" i="1"/>
  <c r="M581" i="1" s="1"/>
  <c r="N581" i="1"/>
  <c r="P581" i="1"/>
  <c r="Q581" i="1" s="1"/>
  <c r="I582" i="1"/>
  <c r="M582" i="1" s="1"/>
  <c r="N582" i="1"/>
  <c r="P582" i="1"/>
  <c r="Q582" i="1" s="1"/>
  <c r="I583" i="1"/>
  <c r="M583" i="1" s="1"/>
  <c r="N583" i="1"/>
  <c r="P583" i="1"/>
  <c r="Q583" i="1" s="1"/>
  <c r="I585" i="1"/>
  <c r="M585" i="1" s="1"/>
  <c r="N585" i="1"/>
  <c r="P585" i="1"/>
  <c r="Q585" i="1" s="1"/>
  <c r="I586" i="1"/>
  <c r="M586" i="1" s="1"/>
  <c r="N586" i="1"/>
  <c r="P586" i="1"/>
  <c r="Q586" i="1" s="1"/>
  <c r="I587" i="1"/>
  <c r="M587" i="1" s="1"/>
  <c r="N587" i="1"/>
  <c r="P587" i="1"/>
  <c r="Q587" i="1" s="1"/>
  <c r="I588" i="1"/>
  <c r="M588" i="1" s="1"/>
  <c r="N588" i="1"/>
  <c r="P588" i="1"/>
  <c r="Q588" i="1" s="1"/>
  <c r="I589" i="1"/>
  <c r="M589" i="1" s="1"/>
  <c r="N589" i="1"/>
  <c r="P589" i="1"/>
  <c r="Q589" i="1" s="1"/>
  <c r="I590" i="1"/>
  <c r="M590" i="1" s="1"/>
  <c r="N590" i="1"/>
  <c r="P590" i="1"/>
  <c r="Q590" i="1" s="1"/>
  <c r="I591" i="1"/>
  <c r="M591" i="1" s="1"/>
  <c r="N591" i="1"/>
  <c r="P591" i="1"/>
  <c r="Q591" i="1" s="1"/>
  <c r="I592" i="1"/>
  <c r="M592" i="1" s="1"/>
  <c r="N592" i="1"/>
  <c r="P592" i="1"/>
  <c r="Q592" i="1" s="1"/>
  <c r="I593" i="1"/>
  <c r="M593" i="1" s="1"/>
  <c r="N593" i="1"/>
  <c r="P593" i="1"/>
  <c r="Q593" i="1" s="1"/>
  <c r="I594" i="1"/>
  <c r="M594" i="1" s="1"/>
  <c r="N594" i="1"/>
  <c r="P594" i="1"/>
  <c r="Q594" i="1" s="1"/>
  <c r="I595" i="1"/>
  <c r="M595" i="1" s="1"/>
  <c r="N595" i="1"/>
  <c r="P595" i="1"/>
  <c r="Q595" i="1" s="1"/>
  <c r="I596" i="1"/>
  <c r="M596" i="1" s="1"/>
  <c r="N596" i="1"/>
  <c r="P596" i="1"/>
  <c r="Q596" i="1" s="1"/>
  <c r="I597" i="1"/>
  <c r="M597" i="1" s="1"/>
  <c r="N597" i="1"/>
  <c r="P597" i="1"/>
  <c r="Q597" i="1" s="1"/>
  <c r="I598" i="1"/>
  <c r="M598" i="1" s="1"/>
  <c r="N598" i="1"/>
  <c r="P598" i="1"/>
  <c r="Q598" i="1" s="1"/>
  <c r="I599" i="1"/>
  <c r="M599" i="1" s="1"/>
  <c r="N599" i="1"/>
  <c r="P599" i="1"/>
  <c r="Q599" i="1" s="1"/>
  <c r="I600" i="1"/>
  <c r="M600" i="1" s="1"/>
  <c r="N600" i="1"/>
  <c r="P600" i="1"/>
  <c r="Q600" i="1" s="1"/>
  <c r="I601" i="1"/>
  <c r="M601" i="1" s="1"/>
  <c r="N601" i="1"/>
  <c r="P601" i="1"/>
  <c r="Q601" i="1" s="1"/>
  <c r="I602" i="1"/>
  <c r="M602" i="1" s="1"/>
  <c r="N602" i="1"/>
  <c r="P602" i="1"/>
  <c r="Q602" i="1" s="1"/>
  <c r="I603" i="1"/>
  <c r="M603" i="1" s="1"/>
  <c r="N603" i="1"/>
  <c r="P603" i="1"/>
  <c r="Q603" i="1" s="1"/>
  <c r="I604" i="1"/>
  <c r="M604" i="1" s="1"/>
  <c r="N604" i="1"/>
  <c r="P604" i="1"/>
  <c r="Q604" i="1" s="1"/>
  <c r="I605" i="1"/>
  <c r="M605" i="1" s="1"/>
  <c r="N605" i="1"/>
  <c r="P605" i="1"/>
  <c r="Q605" i="1" s="1"/>
  <c r="I606" i="1"/>
  <c r="M606" i="1" s="1"/>
  <c r="N606" i="1"/>
  <c r="P606" i="1"/>
  <c r="Q606" i="1" s="1"/>
  <c r="I607" i="1"/>
  <c r="M607" i="1" s="1"/>
  <c r="N607" i="1"/>
  <c r="P607" i="1"/>
  <c r="Q607" i="1" s="1"/>
  <c r="I608" i="1"/>
  <c r="M608" i="1" s="1"/>
  <c r="N608" i="1"/>
  <c r="P608" i="1"/>
  <c r="Q608" i="1" s="1"/>
  <c r="I609" i="1"/>
  <c r="M609" i="1" s="1"/>
  <c r="N609" i="1"/>
  <c r="P609" i="1"/>
  <c r="Q609" i="1" s="1"/>
  <c r="I610" i="1"/>
  <c r="M610" i="1" s="1"/>
  <c r="N610" i="1"/>
  <c r="P610" i="1"/>
  <c r="Q610" i="1" s="1"/>
  <c r="I611" i="1"/>
  <c r="M611" i="1" s="1"/>
  <c r="N611" i="1"/>
  <c r="P611" i="1"/>
  <c r="Q611" i="1" s="1"/>
  <c r="I614" i="1"/>
  <c r="M614" i="1" s="1"/>
  <c r="N614" i="1"/>
  <c r="P614" i="1"/>
  <c r="Q614" i="1" s="1"/>
  <c r="A615" i="1"/>
  <c r="A616" i="1" s="1"/>
  <c r="A617" i="1" s="1"/>
  <c r="A618" i="1" s="1"/>
  <c r="A619" i="1" s="1"/>
  <c r="A621" i="1" s="1"/>
  <c r="A622" i="1" s="1"/>
  <c r="A623" i="1" s="1"/>
  <c r="A625" i="1" s="1"/>
  <c r="A626" i="1" s="1"/>
  <c r="A627" i="1" s="1"/>
  <c r="A628" i="1" s="1"/>
  <c r="A629" i="1" s="1"/>
  <c r="A630" i="1" s="1"/>
  <c r="A631" i="1" s="1"/>
  <c r="A632" i="1" s="1"/>
  <c r="A633" i="1" s="1"/>
  <c r="I615" i="1"/>
  <c r="M615" i="1" s="1"/>
  <c r="N615" i="1"/>
  <c r="P615" i="1"/>
  <c r="Q615" i="1" s="1"/>
  <c r="I616" i="1"/>
  <c r="M616" i="1" s="1"/>
  <c r="N616" i="1"/>
  <c r="P616" i="1"/>
  <c r="Q616" i="1" s="1"/>
  <c r="I617" i="1"/>
  <c r="M617" i="1" s="1"/>
  <c r="N617" i="1"/>
  <c r="P617" i="1"/>
  <c r="Q617" i="1" s="1"/>
  <c r="I618" i="1"/>
  <c r="M618" i="1" s="1"/>
  <c r="N618" i="1"/>
  <c r="P618" i="1"/>
  <c r="Q618" i="1" s="1"/>
  <c r="I619" i="1"/>
  <c r="M619" i="1" s="1"/>
  <c r="N619" i="1"/>
  <c r="P619" i="1"/>
  <c r="Q619" i="1" s="1"/>
  <c r="I621" i="1"/>
  <c r="M621" i="1" s="1"/>
  <c r="N621" i="1"/>
  <c r="P621" i="1"/>
  <c r="Q621" i="1" s="1"/>
  <c r="I622" i="1"/>
  <c r="M622" i="1" s="1"/>
  <c r="N622" i="1"/>
  <c r="P622" i="1"/>
  <c r="Q622" i="1" s="1"/>
  <c r="I623" i="1"/>
  <c r="M623" i="1" s="1"/>
  <c r="N623" i="1"/>
  <c r="P623" i="1"/>
  <c r="Q623" i="1" s="1"/>
  <c r="I625" i="1"/>
  <c r="M625" i="1" s="1"/>
  <c r="N625" i="1"/>
  <c r="P625" i="1"/>
  <c r="Q625" i="1" s="1"/>
  <c r="I626" i="1"/>
  <c r="M626" i="1" s="1"/>
  <c r="N626" i="1"/>
  <c r="P626" i="1"/>
  <c r="Q626" i="1" s="1"/>
  <c r="I627" i="1"/>
  <c r="M627" i="1" s="1"/>
  <c r="N627" i="1"/>
  <c r="P627" i="1"/>
  <c r="Q627" i="1" s="1"/>
  <c r="I628" i="1"/>
  <c r="M628" i="1" s="1"/>
  <c r="N628" i="1"/>
  <c r="P628" i="1"/>
  <c r="Q628" i="1" s="1"/>
  <c r="I629" i="1"/>
  <c r="M629" i="1" s="1"/>
  <c r="N629" i="1"/>
  <c r="P629" i="1"/>
  <c r="Q629" i="1" s="1"/>
  <c r="I630" i="1"/>
  <c r="M630" i="1" s="1"/>
  <c r="N630" i="1"/>
  <c r="P630" i="1"/>
  <c r="Q630" i="1" s="1"/>
  <c r="I632" i="1"/>
  <c r="M632" i="1" s="1"/>
  <c r="N632" i="1"/>
  <c r="P632" i="1"/>
  <c r="Q632" i="1" s="1"/>
  <c r="I633" i="1"/>
  <c r="M633" i="1" s="1"/>
  <c r="N633" i="1"/>
  <c r="P633" i="1"/>
  <c r="Q633" i="1" s="1"/>
  <c r="I634" i="1"/>
  <c r="M634" i="1" s="1"/>
  <c r="N634" i="1"/>
  <c r="P634" i="1"/>
  <c r="Q634" i="1" s="1"/>
  <c r="I635" i="1"/>
  <c r="M635" i="1" s="1"/>
  <c r="N635" i="1"/>
  <c r="P635" i="1"/>
  <c r="Q635" i="1" s="1"/>
  <c r="I636" i="1"/>
  <c r="M636" i="1" s="1"/>
  <c r="N636" i="1"/>
  <c r="P636" i="1"/>
  <c r="Q636" i="1" s="1"/>
  <c r="I637" i="1"/>
  <c r="M637" i="1" s="1"/>
  <c r="N637" i="1"/>
  <c r="P637" i="1"/>
  <c r="Q637" i="1" s="1"/>
  <c r="I638" i="1"/>
  <c r="M638" i="1" s="1"/>
  <c r="N638" i="1"/>
  <c r="P638" i="1"/>
  <c r="Q638" i="1" s="1"/>
  <c r="I639" i="1"/>
  <c r="M639" i="1" s="1"/>
  <c r="N639" i="1"/>
  <c r="P639" i="1"/>
  <c r="Q639" i="1" s="1"/>
  <c r="I640" i="1"/>
  <c r="M640" i="1" s="1"/>
  <c r="N640" i="1"/>
  <c r="P640" i="1"/>
  <c r="Q640" i="1" s="1"/>
  <c r="I641" i="1"/>
  <c r="M641" i="1" s="1"/>
  <c r="N641" i="1"/>
  <c r="P641" i="1"/>
  <c r="Q641" i="1" s="1"/>
  <c r="I642" i="1"/>
  <c r="M642" i="1" s="1"/>
  <c r="N642" i="1"/>
  <c r="P642" i="1"/>
  <c r="Q642" i="1" s="1"/>
  <c r="I645" i="1"/>
  <c r="M645" i="1" s="1"/>
  <c r="N645" i="1"/>
  <c r="P645" i="1"/>
  <c r="Q645" i="1" s="1"/>
  <c r="A646" i="1"/>
  <c r="A647" i="1" s="1"/>
  <c r="A648" i="1" s="1"/>
  <c r="A650" i="1" s="1"/>
  <c r="A651" i="1" s="1"/>
  <c r="A653" i="1" s="1"/>
  <c r="A654" i="1" s="1"/>
  <c r="A655" i="1" s="1"/>
  <c r="A656" i="1" s="1"/>
  <c r="A657" i="1" s="1"/>
  <c r="A658" i="1" s="1"/>
  <c r="I646" i="1"/>
  <c r="M646" i="1" s="1"/>
  <c r="N646" i="1"/>
  <c r="P646" i="1"/>
  <c r="Q646" i="1" s="1"/>
  <c r="I647" i="1"/>
  <c r="M647" i="1" s="1"/>
  <c r="N647" i="1"/>
  <c r="P647" i="1"/>
  <c r="Q647" i="1" s="1"/>
  <c r="I648" i="1"/>
  <c r="M648" i="1" s="1"/>
  <c r="N648" i="1"/>
  <c r="P648" i="1"/>
  <c r="Q648" i="1" s="1"/>
  <c r="I650" i="1"/>
  <c r="M650" i="1" s="1"/>
  <c r="N650" i="1"/>
  <c r="P650" i="1"/>
  <c r="Q650" i="1" s="1"/>
  <c r="I651" i="1"/>
  <c r="M651" i="1" s="1"/>
  <c r="N651" i="1"/>
  <c r="P651" i="1"/>
  <c r="Q651" i="1" s="1"/>
  <c r="I653" i="1"/>
  <c r="M653" i="1" s="1"/>
  <c r="N653" i="1"/>
  <c r="P653" i="1"/>
  <c r="Q653" i="1" s="1"/>
  <c r="I654" i="1"/>
  <c r="M654" i="1" s="1"/>
  <c r="N654" i="1"/>
  <c r="P654" i="1"/>
  <c r="Q654" i="1" s="1"/>
  <c r="I655" i="1"/>
  <c r="M655" i="1" s="1"/>
  <c r="N655" i="1"/>
  <c r="P655" i="1"/>
  <c r="Q655" i="1" s="1"/>
  <c r="I656" i="1"/>
  <c r="M656" i="1" s="1"/>
  <c r="N656" i="1"/>
  <c r="P656" i="1"/>
  <c r="Q656" i="1" s="1"/>
  <c r="I657" i="1"/>
  <c r="M657" i="1" s="1"/>
  <c r="N657" i="1"/>
  <c r="P657" i="1"/>
  <c r="Q657" i="1" s="1"/>
  <c r="I658" i="1"/>
  <c r="M658" i="1" s="1"/>
  <c r="N658" i="1"/>
  <c r="P658" i="1"/>
  <c r="Q658" i="1" s="1"/>
  <c r="I660" i="1"/>
  <c r="M660" i="1" s="1"/>
  <c r="N660" i="1"/>
  <c r="P660" i="1"/>
  <c r="Q660" i="1" s="1"/>
  <c r="A662" i="1"/>
  <c r="A663" i="1" s="1"/>
  <c r="A664" i="1" s="1"/>
  <c r="I661" i="1"/>
  <c r="M661" i="1" s="1"/>
  <c r="N661" i="1"/>
  <c r="P661" i="1"/>
  <c r="Q661" i="1" s="1"/>
  <c r="I662" i="1"/>
  <c r="M662" i="1" s="1"/>
  <c r="N662" i="1"/>
  <c r="P662" i="1"/>
  <c r="Q662" i="1" s="1"/>
  <c r="I663" i="1"/>
  <c r="M663" i="1" s="1"/>
  <c r="N663" i="1"/>
  <c r="P663" i="1"/>
  <c r="Q663" i="1" s="1"/>
  <c r="I664" i="1"/>
  <c r="M664" i="1" s="1"/>
  <c r="N664" i="1"/>
  <c r="P664" i="1"/>
  <c r="Q664" i="1" s="1"/>
  <c r="I677" i="1"/>
  <c r="M677" i="1" s="1"/>
  <c r="N677" i="1"/>
  <c r="P677" i="1"/>
  <c r="Q677" i="1" s="1"/>
  <c r="I678" i="1"/>
  <c r="M678" i="1" s="1"/>
  <c r="N678" i="1"/>
  <c r="P678" i="1"/>
  <c r="Q678" i="1" s="1"/>
  <c r="A679" i="1"/>
  <c r="A680" i="1" s="1"/>
  <c r="A681" i="1" s="1"/>
  <c r="A682" i="1" s="1"/>
  <c r="A683" i="1" s="1"/>
  <c r="A684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667" i="1" s="1"/>
  <c r="I679" i="1"/>
  <c r="M679" i="1" s="1"/>
  <c r="N679" i="1"/>
  <c r="P679" i="1"/>
  <c r="Q679" i="1" s="1"/>
  <c r="I680" i="1"/>
  <c r="M680" i="1" s="1"/>
  <c r="N680" i="1"/>
  <c r="P680" i="1"/>
  <c r="Q680" i="1" s="1"/>
  <c r="I681" i="1"/>
  <c r="M681" i="1" s="1"/>
  <c r="N681" i="1"/>
  <c r="P681" i="1"/>
  <c r="Q681" i="1" s="1"/>
  <c r="I682" i="1"/>
  <c r="M682" i="1" s="1"/>
  <c r="N682" i="1"/>
  <c r="P682" i="1"/>
  <c r="Q682" i="1" s="1"/>
  <c r="I683" i="1"/>
  <c r="M683" i="1" s="1"/>
  <c r="N683" i="1"/>
  <c r="P683" i="1"/>
  <c r="Q683" i="1" s="1"/>
  <c r="I684" i="1"/>
  <c r="M684" i="1" s="1"/>
  <c r="N684" i="1"/>
  <c r="P684" i="1"/>
  <c r="Q684" i="1" s="1"/>
  <c r="I685" i="1"/>
  <c r="M685" i="1" s="1"/>
  <c r="N685" i="1"/>
  <c r="P685" i="1"/>
  <c r="Q685" i="1" s="1"/>
  <c r="I686" i="1"/>
  <c r="M686" i="1" s="1"/>
  <c r="N686" i="1"/>
  <c r="P686" i="1"/>
  <c r="Q686" i="1" s="1"/>
  <c r="I687" i="1"/>
  <c r="M687" i="1" s="1"/>
  <c r="N687" i="1"/>
  <c r="P687" i="1"/>
  <c r="Q687" i="1" s="1"/>
  <c r="I688" i="1"/>
  <c r="M688" i="1" s="1"/>
  <c r="N688" i="1"/>
  <c r="P688" i="1"/>
  <c r="Q688" i="1" s="1"/>
  <c r="I689" i="1"/>
  <c r="M689" i="1" s="1"/>
  <c r="N689" i="1"/>
  <c r="P689" i="1"/>
  <c r="Q689" i="1" s="1"/>
  <c r="I690" i="1"/>
  <c r="M690" i="1" s="1"/>
  <c r="N690" i="1"/>
  <c r="P690" i="1"/>
  <c r="Q690" i="1" s="1"/>
  <c r="I691" i="1"/>
  <c r="M691" i="1" s="1"/>
  <c r="N691" i="1"/>
  <c r="P691" i="1"/>
  <c r="Q691" i="1" s="1"/>
  <c r="I692" i="1"/>
  <c r="M692" i="1" s="1"/>
  <c r="N692" i="1"/>
  <c r="P692" i="1"/>
  <c r="Q692" i="1" s="1"/>
  <c r="I693" i="1"/>
  <c r="M693" i="1" s="1"/>
  <c r="N693" i="1"/>
  <c r="P693" i="1"/>
  <c r="Q693" i="1" s="1"/>
  <c r="I694" i="1"/>
  <c r="M694" i="1" s="1"/>
  <c r="N694" i="1"/>
  <c r="P694" i="1"/>
  <c r="Q694" i="1" s="1"/>
  <c r="I695" i="1"/>
  <c r="M695" i="1" s="1"/>
  <c r="N695" i="1"/>
  <c r="P695" i="1"/>
  <c r="Q695" i="1" s="1"/>
  <c r="I696" i="1"/>
  <c r="M696" i="1" s="1"/>
  <c r="N696" i="1"/>
  <c r="P696" i="1"/>
  <c r="Q696" i="1" s="1"/>
  <c r="I697" i="1"/>
  <c r="M697" i="1" s="1"/>
  <c r="N697" i="1"/>
  <c r="P697" i="1"/>
  <c r="Q697" i="1" s="1"/>
  <c r="I698" i="1"/>
  <c r="M698" i="1" s="1"/>
  <c r="N698" i="1"/>
  <c r="P698" i="1"/>
  <c r="Q698" i="1" s="1"/>
  <c r="I699" i="1"/>
  <c r="M699" i="1" s="1"/>
  <c r="N699" i="1"/>
  <c r="P699" i="1"/>
  <c r="Q699" i="1" s="1"/>
  <c r="I667" i="1"/>
  <c r="M667" i="1" s="1"/>
  <c r="N667" i="1"/>
  <c r="P667" i="1"/>
  <c r="Q667" i="1" s="1"/>
  <c r="I701" i="1"/>
  <c r="M701" i="1" s="1"/>
  <c r="N701" i="1"/>
  <c r="P701" i="1"/>
  <c r="Q701" i="1" s="1"/>
  <c r="A702" i="1"/>
  <c r="A703" i="1" s="1"/>
  <c r="A704" i="1" s="1"/>
  <c r="A705" i="1" s="1"/>
  <c r="A706" i="1" s="1"/>
  <c r="A707" i="1" s="1"/>
  <c r="A708" i="1" s="1"/>
  <c r="A709" i="1" s="1"/>
  <c r="A710" i="1" s="1"/>
  <c r="A711" i="1" s="1"/>
  <c r="I702" i="1"/>
  <c r="M702" i="1" s="1"/>
  <c r="N702" i="1"/>
  <c r="P702" i="1"/>
  <c r="Q702" i="1" s="1"/>
  <c r="I703" i="1"/>
  <c r="M703" i="1" s="1"/>
  <c r="N703" i="1"/>
  <c r="P703" i="1"/>
  <c r="Q703" i="1" s="1"/>
  <c r="I704" i="1"/>
  <c r="M704" i="1" s="1"/>
  <c r="N704" i="1"/>
  <c r="P704" i="1"/>
  <c r="Q704" i="1" s="1"/>
  <c r="I705" i="1"/>
  <c r="M705" i="1" s="1"/>
  <c r="N705" i="1"/>
  <c r="P705" i="1"/>
  <c r="Q705" i="1" s="1"/>
  <c r="I706" i="1"/>
  <c r="M706" i="1" s="1"/>
  <c r="N706" i="1"/>
  <c r="P706" i="1"/>
  <c r="Q706" i="1" s="1"/>
  <c r="I707" i="1"/>
  <c r="M707" i="1" s="1"/>
  <c r="N707" i="1"/>
  <c r="P707" i="1"/>
  <c r="Q707" i="1" s="1"/>
  <c r="I708" i="1"/>
  <c r="M708" i="1" s="1"/>
  <c r="N708" i="1"/>
  <c r="P708" i="1"/>
  <c r="Q708" i="1" s="1"/>
  <c r="I709" i="1"/>
  <c r="M709" i="1" s="1"/>
  <c r="N709" i="1"/>
  <c r="P709" i="1"/>
  <c r="Q709" i="1" s="1"/>
  <c r="I710" i="1"/>
  <c r="M710" i="1" s="1"/>
  <c r="N710" i="1"/>
  <c r="P710" i="1"/>
  <c r="Q710" i="1" s="1"/>
  <c r="I711" i="1"/>
  <c r="M711" i="1" s="1"/>
  <c r="N711" i="1"/>
  <c r="P711" i="1"/>
  <c r="Q711" i="1" s="1"/>
  <c r="I668" i="1"/>
  <c r="M668" i="1" s="1"/>
  <c r="N668" i="1"/>
  <c r="P668" i="1"/>
  <c r="Q668" i="1" s="1"/>
  <c r="I669" i="1"/>
  <c r="M669" i="1" s="1"/>
  <c r="N669" i="1"/>
  <c r="P669" i="1"/>
  <c r="Q669" i="1" s="1"/>
  <c r="I672" i="1"/>
  <c r="M672" i="1" s="1"/>
  <c r="N672" i="1"/>
  <c r="P672" i="1"/>
  <c r="Q672" i="1" s="1"/>
  <c r="I713" i="1"/>
  <c r="M713" i="1" s="1"/>
  <c r="N713" i="1"/>
  <c r="P713" i="1"/>
  <c r="Q713" i="1" s="1"/>
  <c r="I714" i="1"/>
  <c r="M714" i="1" s="1"/>
  <c r="N714" i="1"/>
  <c r="P714" i="1"/>
  <c r="Q714" i="1" s="1"/>
  <c r="I716" i="1"/>
  <c r="M716" i="1" s="1"/>
  <c r="N716" i="1"/>
  <c r="P716" i="1"/>
  <c r="Q716" i="1" s="1"/>
  <c r="I718" i="1"/>
  <c r="M718" i="1" s="1"/>
  <c r="N718" i="1"/>
  <c r="P718" i="1"/>
  <c r="Q718" i="1" s="1"/>
  <c r="I721" i="1"/>
  <c r="M721" i="1" s="1"/>
  <c r="N721" i="1"/>
  <c r="P721" i="1"/>
  <c r="Q721" i="1" s="1"/>
  <c r="I722" i="1"/>
  <c r="M722" i="1" s="1"/>
  <c r="N722" i="1"/>
  <c r="P722" i="1"/>
  <c r="Q722" i="1" s="1"/>
  <c r="I723" i="1"/>
  <c r="M723" i="1" s="1"/>
  <c r="N723" i="1"/>
  <c r="P723" i="1"/>
  <c r="Q723" i="1" s="1"/>
  <c r="I724" i="1"/>
  <c r="M724" i="1" s="1"/>
  <c r="N724" i="1"/>
  <c r="P724" i="1"/>
  <c r="Q724" i="1" s="1"/>
  <c r="I725" i="1"/>
  <c r="M725" i="1" s="1"/>
  <c r="N725" i="1"/>
  <c r="P725" i="1"/>
  <c r="Q725" i="1" s="1"/>
  <c r="I727" i="1"/>
  <c r="M727" i="1" s="1"/>
  <c r="N727" i="1"/>
  <c r="P727" i="1"/>
  <c r="Q727" i="1" s="1"/>
  <c r="I728" i="1"/>
  <c r="M728" i="1" s="1"/>
  <c r="N728" i="1"/>
  <c r="P728" i="1"/>
  <c r="Q728" i="1" s="1"/>
  <c r="I729" i="1"/>
  <c r="M729" i="1" s="1"/>
  <c r="N729" i="1"/>
  <c r="P729" i="1"/>
  <c r="Q729" i="1" s="1"/>
  <c r="I730" i="1"/>
  <c r="M730" i="1" s="1"/>
  <c r="N730" i="1"/>
  <c r="P730" i="1"/>
  <c r="Q730" i="1" s="1"/>
  <c r="I731" i="1"/>
  <c r="M731" i="1" s="1"/>
  <c r="N731" i="1"/>
  <c r="P731" i="1"/>
  <c r="Q731" i="1" s="1"/>
  <c r="I670" i="1"/>
  <c r="M670" i="1" s="1"/>
  <c r="N670" i="1"/>
  <c r="P670" i="1"/>
  <c r="Q670" i="1" s="1"/>
  <c r="A733" i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I733" i="1"/>
  <c r="M733" i="1" s="1"/>
  <c r="N733" i="1"/>
  <c r="P733" i="1"/>
  <c r="Q733" i="1" s="1"/>
  <c r="I734" i="1"/>
  <c r="M734" i="1" s="1"/>
  <c r="N734" i="1"/>
  <c r="P734" i="1"/>
  <c r="Q734" i="1" s="1"/>
  <c r="I735" i="1"/>
  <c r="M735" i="1" s="1"/>
  <c r="N735" i="1"/>
  <c r="P735" i="1"/>
  <c r="Q735" i="1" s="1"/>
  <c r="I736" i="1"/>
  <c r="M736" i="1" s="1"/>
  <c r="N736" i="1"/>
  <c r="P736" i="1"/>
  <c r="Q736" i="1" s="1"/>
  <c r="I737" i="1"/>
  <c r="M737" i="1" s="1"/>
  <c r="N737" i="1"/>
  <c r="P737" i="1"/>
  <c r="Q737" i="1" s="1"/>
  <c r="I738" i="1"/>
  <c r="M738" i="1" s="1"/>
  <c r="N738" i="1"/>
  <c r="P738" i="1"/>
  <c r="Q738" i="1" s="1"/>
  <c r="I739" i="1"/>
  <c r="M739" i="1" s="1"/>
  <c r="N739" i="1"/>
  <c r="P739" i="1"/>
  <c r="Q739" i="1" s="1"/>
  <c r="I740" i="1"/>
  <c r="M740" i="1" s="1"/>
  <c r="N740" i="1"/>
  <c r="P740" i="1"/>
  <c r="Q740" i="1" s="1"/>
  <c r="I741" i="1"/>
  <c r="M741" i="1" s="1"/>
  <c r="N741" i="1"/>
  <c r="P741" i="1"/>
  <c r="Q741" i="1" s="1"/>
  <c r="I742" i="1"/>
  <c r="M742" i="1" s="1"/>
  <c r="N742" i="1"/>
  <c r="P742" i="1"/>
  <c r="Q742" i="1" s="1"/>
  <c r="I671" i="1"/>
  <c r="M671" i="1" s="1"/>
  <c r="N671" i="1"/>
  <c r="P671" i="1"/>
  <c r="Q671" i="1" s="1"/>
  <c r="I743" i="1"/>
  <c r="M743" i="1" s="1"/>
  <c r="N743" i="1"/>
  <c r="P743" i="1"/>
  <c r="Q743" i="1" s="1"/>
  <c r="I744" i="1"/>
  <c r="M744" i="1" s="1"/>
  <c r="N744" i="1"/>
  <c r="P744" i="1"/>
  <c r="Q744" i="1" s="1"/>
  <c r="I745" i="1"/>
  <c r="M745" i="1" s="1"/>
  <c r="N745" i="1"/>
  <c r="P745" i="1"/>
  <c r="Q745" i="1" s="1"/>
  <c r="I746" i="1"/>
  <c r="M746" i="1" s="1"/>
  <c r="N746" i="1"/>
  <c r="P746" i="1"/>
  <c r="Q746" i="1" s="1"/>
  <c r="I747" i="1"/>
  <c r="M747" i="1" s="1"/>
  <c r="N747" i="1"/>
  <c r="P747" i="1"/>
  <c r="Q747" i="1" s="1"/>
  <c r="I748" i="1"/>
  <c r="M748" i="1" s="1"/>
  <c r="N748" i="1"/>
  <c r="P748" i="1"/>
  <c r="Q748" i="1" s="1"/>
  <c r="I749" i="1"/>
  <c r="M749" i="1" s="1"/>
  <c r="N749" i="1"/>
  <c r="P749" i="1"/>
  <c r="Q749" i="1" s="1"/>
  <c r="I750" i="1"/>
  <c r="M750" i="1" s="1"/>
  <c r="N750" i="1"/>
  <c r="P750" i="1"/>
  <c r="Q750" i="1" s="1"/>
  <c r="I752" i="1"/>
  <c r="M752" i="1" s="1"/>
  <c r="N752" i="1"/>
  <c r="P752" i="1"/>
  <c r="Q752" i="1" s="1"/>
  <c r="I753" i="1"/>
  <c r="M753" i="1" s="1"/>
  <c r="N753" i="1"/>
  <c r="P753" i="1"/>
  <c r="Q753" i="1" s="1"/>
  <c r="I754" i="1"/>
  <c r="M754" i="1" s="1"/>
  <c r="N754" i="1"/>
  <c r="P754" i="1"/>
  <c r="Q754" i="1" s="1"/>
  <c r="I756" i="1"/>
  <c r="M756" i="1" s="1"/>
  <c r="N756" i="1"/>
  <c r="P756" i="1"/>
  <c r="Q756" i="1" s="1"/>
  <c r="I758" i="1"/>
  <c r="M758" i="1" s="1"/>
  <c r="N758" i="1"/>
  <c r="P758" i="1"/>
  <c r="Q758" i="1" s="1"/>
  <c r="A673" i="1"/>
  <c r="I760" i="1"/>
  <c r="M760" i="1" s="1"/>
  <c r="N760" i="1"/>
  <c r="P760" i="1"/>
  <c r="Q760" i="1" s="1"/>
  <c r="I673" i="1"/>
  <c r="M673" i="1" s="1"/>
  <c r="N673" i="1"/>
  <c r="P673" i="1"/>
  <c r="Q673" i="1" s="1"/>
  <c r="I761" i="1"/>
  <c r="M761" i="1" s="1"/>
  <c r="N761" i="1"/>
  <c r="P761" i="1"/>
  <c r="Q761" i="1" s="1"/>
  <c r="I762" i="1"/>
  <c r="M762" i="1" s="1"/>
  <c r="N762" i="1"/>
  <c r="P762" i="1"/>
  <c r="Q762" i="1" s="1"/>
  <c r="I765" i="1"/>
  <c r="M765" i="1" s="1"/>
  <c r="N765" i="1"/>
  <c r="P765" i="1"/>
  <c r="Q765" i="1" s="1"/>
  <c r="A766" i="1"/>
  <c r="A767" i="1" s="1"/>
  <c r="A768" i="1" s="1"/>
  <c r="I766" i="1"/>
  <c r="M766" i="1" s="1"/>
  <c r="N766" i="1"/>
  <c r="P766" i="1"/>
  <c r="Q766" i="1" s="1"/>
  <c r="I767" i="1"/>
  <c r="M767" i="1" s="1"/>
  <c r="N767" i="1"/>
  <c r="P767" i="1"/>
  <c r="Q767" i="1" s="1"/>
  <c r="I768" i="1"/>
  <c r="M768" i="1" s="1"/>
  <c r="N768" i="1"/>
  <c r="P768" i="1"/>
  <c r="Q768" i="1" s="1"/>
  <c r="I770" i="1"/>
  <c r="M770" i="1" s="1"/>
  <c r="N770" i="1"/>
  <c r="P770" i="1"/>
  <c r="Q770" i="1" s="1"/>
  <c r="A771" i="1"/>
  <c r="A772" i="1" s="1"/>
  <c r="A773" i="1" s="1"/>
  <c r="A774" i="1" s="1"/>
  <c r="A775" i="1" s="1"/>
  <c r="A776" i="1" s="1"/>
  <c r="A777" i="1" s="1"/>
  <c r="A778" i="1" s="1"/>
  <c r="A779" i="1" s="1"/>
  <c r="A780" i="1" s="1"/>
  <c r="I771" i="1"/>
  <c r="M771" i="1" s="1"/>
  <c r="N771" i="1"/>
  <c r="P771" i="1"/>
  <c r="Q771" i="1" s="1"/>
  <c r="I772" i="1"/>
  <c r="M772" i="1" s="1"/>
  <c r="N772" i="1"/>
  <c r="P772" i="1"/>
  <c r="Q772" i="1" s="1"/>
  <c r="I773" i="1"/>
  <c r="M773" i="1" s="1"/>
  <c r="N773" i="1"/>
  <c r="P773" i="1"/>
  <c r="Q773" i="1" s="1"/>
  <c r="I774" i="1"/>
  <c r="M774" i="1" s="1"/>
  <c r="N774" i="1"/>
  <c r="P774" i="1"/>
  <c r="Q774" i="1" s="1"/>
  <c r="I775" i="1"/>
  <c r="M775" i="1" s="1"/>
  <c r="N775" i="1"/>
  <c r="P775" i="1"/>
  <c r="Q775" i="1" s="1"/>
  <c r="I776" i="1"/>
  <c r="M776" i="1" s="1"/>
  <c r="N776" i="1"/>
  <c r="P776" i="1"/>
  <c r="Q776" i="1" s="1"/>
  <c r="I777" i="1"/>
  <c r="M777" i="1" s="1"/>
  <c r="N777" i="1"/>
  <c r="P777" i="1"/>
  <c r="Q777" i="1" s="1"/>
  <c r="I778" i="1"/>
  <c r="M778" i="1" s="1"/>
  <c r="N778" i="1"/>
  <c r="P778" i="1"/>
  <c r="Q778" i="1" s="1"/>
  <c r="I779" i="1"/>
  <c r="M779" i="1" s="1"/>
  <c r="N779" i="1"/>
  <c r="P779" i="1"/>
  <c r="Q779" i="1" s="1"/>
  <c r="I780" i="1"/>
  <c r="M780" i="1" s="1"/>
  <c r="N780" i="1"/>
  <c r="P780" i="1"/>
  <c r="Q780" i="1" s="1"/>
  <c r="I782" i="1"/>
  <c r="M782" i="1" s="1"/>
  <c r="N782" i="1"/>
  <c r="P782" i="1"/>
  <c r="Q782" i="1" s="1"/>
  <c r="A783" i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I783" i="1"/>
  <c r="M783" i="1" s="1"/>
  <c r="N783" i="1"/>
  <c r="P783" i="1"/>
  <c r="Q783" i="1" s="1"/>
  <c r="I784" i="1"/>
  <c r="M784" i="1" s="1"/>
  <c r="N784" i="1"/>
  <c r="P784" i="1"/>
  <c r="Q784" i="1" s="1"/>
  <c r="I785" i="1"/>
  <c r="M785" i="1" s="1"/>
  <c r="N785" i="1"/>
  <c r="P785" i="1"/>
  <c r="Q785" i="1" s="1"/>
  <c r="I786" i="1"/>
  <c r="M786" i="1" s="1"/>
  <c r="N786" i="1"/>
  <c r="P786" i="1"/>
  <c r="Q786" i="1" s="1"/>
  <c r="I787" i="1"/>
  <c r="M787" i="1" s="1"/>
  <c r="N787" i="1"/>
  <c r="P787" i="1"/>
  <c r="Q787" i="1" s="1"/>
  <c r="I788" i="1"/>
  <c r="M788" i="1" s="1"/>
  <c r="N788" i="1"/>
  <c r="P788" i="1"/>
  <c r="Q788" i="1" s="1"/>
  <c r="I789" i="1"/>
  <c r="M789" i="1" s="1"/>
  <c r="N789" i="1"/>
  <c r="P789" i="1"/>
  <c r="Q789" i="1" s="1"/>
  <c r="I790" i="1"/>
  <c r="M790" i="1" s="1"/>
  <c r="N790" i="1"/>
  <c r="P790" i="1"/>
  <c r="Q790" i="1" s="1"/>
  <c r="I791" i="1"/>
  <c r="M791" i="1" s="1"/>
  <c r="N791" i="1"/>
  <c r="P791" i="1"/>
  <c r="Q791" i="1" s="1"/>
  <c r="I792" i="1"/>
  <c r="M792" i="1" s="1"/>
  <c r="N792" i="1"/>
  <c r="P792" i="1"/>
  <c r="Q792" i="1" s="1"/>
  <c r="I793" i="1"/>
  <c r="M793" i="1" s="1"/>
  <c r="N793" i="1"/>
  <c r="P793" i="1"/>
  <c r="Q793" i="1" s="1"/>
  <c r="I794" i="1"/>
  <c r="M794" i="1" s="1"/>
  <c r="N794" i="1"/>
  <c r="P794" i="1"/>
  <c r="Q794" i="1" s="1"/>
  <c r="I796" i="1"/>
  <c r="M796" i="1" s="1"/>
  <c r="N796" i="1"/>
  <c r="P796" i="1"/>
  <c r="Q796" i="1" s="1"/>
  <c r="A797" i="1"/>
  <c r="A798" i="1" s="1"/>
  <c r="A799" i="1" s="1"/>
  <c r="A800" i="1" s="1"/>
  <c r="A801" i="1" s="1"/>
  <c r="A802" i="1" s="1"/>
  <c r="A803" i="1" s="1"/>
  <c r="A804" i="1" s="1"/>
  <c r="A805" i="1" s="1"/>
  <c r="A806" i="1" s="1"/>
  <c r="I797" i="1"/>
  <c r="M797" i="1" s="1"/>
  <c r="N797" i="1"/>
  <c r="P797" i="1"/>
  <c r="Q797" i="1" s="1"/>
  <c r="I798" i="1"/>
  <c r="M798" i="1" s="1"/>
  <c r="N798" i="1"/>
  <c r="P798" i="1"/>
  <c r="Q798" i="1" s="1"/>
  <c r="I799" i="1"/>
  <c r="M799" i="1" s="1"/>
  <c r="N799" i="1"/>
  <c r="P799" i="1"/>
  <c r="Q799" i="1" s="1"/>
  <c r="I800" i="1"/>
  <c r="M800" i="1" s="1"/>
  <c r="N800" i="1"/>
  <c r="P800" i="1"/>
  <c r="Q800" i="1" s="1"/>
  <c r="I801" i="1"/>
  <c r="M801" i="1" s="1"/>
  <c r="N801" i="1"/>
  <c r="P801" i="1"/>
  <c r="Q801" i="1" s="1"/>
  <c r="I802" i="1"/>
  <c r="M802" i="1" s="1"/>
  <c r="N802" i="1"/>
  <c r="P802" i="1"/>
  <c r="Q802" i="1" s="1"/>
  <c r="I803" i="1"/>
  <c r="M803" i="1" s="1"/>
  <c r="N803" i="1"/>
  <c r="P803" i="1"/>
  <c r="Q803" i="1" s="1"/>
  <c r="I804" i="1"/>
  <c r="M804" i="1" s="1"/>
  <c r="N804" i="1"/>
  <c r="P804" i="1"/>
  <c r="Q804" i="1" s="1"/>
  <c r="I806" i="1"/>
  <c r="M806" i="1" s="1"/>
  <c r="N806" i="1"/>
  <c r="P806" i="1"/>
  <c r="Q806" i="1" s="1"/>
  <c r="I807" i="1"/>
  <c r="M807" i="1" s="1"/>
  <c r="N807" i="1"/>
  <c r="P807" i="1"/>
  <c r="Q807" i="1" s="1"/>
  <c r="I808" i="1"/>
  <c r="M808" i="1" s="1"/>
  <c r="N808" i="1"/>
  <c r="P808" i="1"/>
  <c r="Q808" i="1" s="1"/>
  <c r="I809" i="1"/>
  <c r="M809" i="1" s="1"/>
  <c r="N809" i="1"/>
  <c r="P809" i="1"/>
  <c r="Q809" i="1" s="1"/>
  <c r="I810" i="1"/>
  <c r="M810" i="1" s="1"/>
  <c r="N810" i="1"/>
  <c r="P810" i="1"/>
  <c r="Q810" i="1" s="1"/>
  <c r="I811" i="1"/>
  <c r="M811" i="1" s="1"/>
  <c r="N811" i="1"/>
  <c r="P811" i="1"/>
  <c r="Q811" i="1" s="1"/>
  <c r="I812" i="1"/>
  <c r="M812" i="1" s="1"/>
  <c r="N812" i="1"/>
  <c r="P812" i="1"/>
  <c r="Q812" i="1" s="1"/>
  <c r="I813" i="1"/>
  <c r="M813" i="1" s="1"/>
  <c r="N813" i="1"/>
  <c r="P813" i="1"/>
  <c r="Q813" i="1" s="1"/>
  <c r="I815" i="1"/>
  <c r="M815" i="1" s="1"/>
  <c r="N815" i="1"/>
  <c r="P815" i="1"/>
  <c r="Q815" i="1" s="1"/>
  <c r="I43" i="1"/>
  <c r="M43" i="1" s="1"/>
  <c r="N43" i="1"/>
  <c r="P43" i="1"/>
  <c r="Q43" i="1" s="1"/>
  <c r="A44" i="1"/>
  <c r="A45" i="1" s="1"/>
  <c r="A46" i="1" s="1"/>
  <c r="I44" i="1"/>
  <c r="M44" i="1" s="1"/>
  <c r="N44" i="1"/>
  <c r="P44" i="1"/>
  <c r="Q44" i="1" s="1"/>
  <c r="I45" i="1"/>
  <c r="M45" i="1" s="1"/>
  <c r="N45" i="1"/>
  <c r="P45" i="1"/>
  <c r="Q45" i="1" s="1"/>
  <c r="I46" i="1"/>
  <c r="M46" i="1" s="1"/>
  <c r="N46" i="1"/>
  <c r="P46" i="1"/>
  <c r="Q46" i="1" s="1"/>
  <c r="I47" i="1"/>
  <c r="M47" i="1" s="1"/>
  <c r="N47" i="1"/>
  <c r="P47" i="1"/>
  <c r="Q47" i="1" s="1"/>
  <c r="I48" i="1"/>
  <c r="M48" i="1" s="1"/>
  <c r="N48" i="1"/>
  <c r="P48" i="1"/>
  <c r="Q48" i="1" s="1"/>
  <c r="I49" i="1"/>
  <c r="M49" i="1" s="1"/>
  <c r="N49" i="1"/>
  <c r="P49" i="1"/>
  <c r="Q49" i="1" s="1"/>
  <c r="I50" i="1"/>
  <c r="M50" i="1" s="1"/>
  <c r="N50" i="1"/>
  <c r="P50" i="1"/>
  <c r="Q50" i="1" s="1"/>
  <c r="I818" i="1"/>
  <c r="M818" i="1" s="1"/>
  <c r="N818" i="1"/>
  <c r="P818" i="1"/>
  <c r="Q818" i="1" s="1"/>
  <c r="A819" i="1"/>
  <c r="A820" i="1" s="1"/>
  <c r="I819" i="1"/>
  <c r="M819" i="1" s="1"/>
  <c r="N819" i="1"/>
  <c r="P819" i="1"/>
  <c r="Q819" i="1" s="1"/>
  <c r="I820" i="1"/>
  <c r="M820" i="1" s="1"/>
  <c r="N820" i="1"/>
  <c r="P820" i="1"/>
  <c r="Q820" i="1" s="1"/>
  <c r="I821" i="1"/>
  <c r="M821" i="1" s="1"/>
  <c r="N821" i="1"/>
  <c r="P821" i="1"/>
  <c r="Q821" i="1" s="1"/>
  <c r="I822" i="1"/>
  <c r="M822" i="1" s="1"/>
  <c r="N822" i="1"/>
  <c r="P822" i="1"/>
  <c r="Q822" i="1" s="1"/>
  <c r="I823" i="1"/>
  <c r="M823" i="1" s="1"/>
  <c r="N823" i="1"/>
  <c r="P823" i="1"/>
  <c r="Q823" i="1" s="1"/>
  <c r="I824" i="1"/>
  <c r="M824" i="1" s="1"/>
  <c r="N824" i="1"/>
  <c r="P824" i="1"/>
  <c r="Q824" i="1" s="1"/>
  <c r="I825" i="1"/>
  <c r="M825" i="1" s="1"/>
  <c r="N825" i="1"/>
  <c r="P825" i="1"/>
  <c r="Q825" i="1" s="1"/>
  <c r="I826" i="1"/>
  <c r="M826" i="1" s="1"/>
  <c r="N826" i="1"/>
  <c r="P826" i="1"/>
  <c r="Q826" i="1" s="1"/>
  <c r="I827" i="1"/>
  <c r="M827" i="1" s="1"/>
  <c r="N827" i="1"/>
  <c r="P827" i="1"/>
  <c r="Q827" i="1" s="1"/>
  <c r="I828" i="1"/>
  <c r="M828" i="1" s="1"/>
  <c r="N828" i="1"/>
  <c r="P828" i="1"/>
  <c r="Q828" i="1" s="1"/>
  <c r="I829" i="1"/>
  <c r="M829" i="1" s="1"/>
  <c r="N829" i="1"/>
  <c r="P829" i="1"/>
  <c r="Q829" i="1" s="1"/>
  <c r="I830" i="1"/>
  <c r="M830" i="1" s="1"/>
  <c r="N830" i="1"/>
  <c r="P830" i="1"/>
  <c r="Q830" i="1" s="1"/>
  <c r="I831" i="1"/>
  <c r="M831" i="1" s="1"/>
  <c r="N831" i="1"/>
  <c r="P831" i="1"/>
  <c r="Q831" i="1" s="1"/>
  <c r="I832" i="1"/>
  <c r="M832" i="1" s="1"/>
  <c r="N832" i="1"/>
  <c r="P832" i="1"/>
  <c r="Q832" i="1" s="1"/>
  <c r="I833" i="1"/>
  <c r="M833" i="1" s="1"/>
  <c r="N833" i="1"/>
  <c r="P833" i="1"/>
  <c r="Q833" i="1" s="1"/>
  <c r="I834" i="1"/>
  <c r="M834" i="1" s="1"/>
  <c r="N834" i="1"/>
  <c r="P834" i="1"/>
  <c r="Q834" i="1" s="1"/>
  <c r="I835" i="1"/>
  <c r="M835" i="1" s="1"/>
  <c r="N835" i="1"/>
  <c r="P835" i="1"/>
  <c r="Q835" i="1" s="1"/>
  <c r="I836" i="1"/>
  <c r="M836" i="1" s="1"/>
  <c r="N836" i="1"/>
  <c r="P836" i="1"/>
  <c r="Q836" i="1" s="1"/>
  <c r="I837" i="1"/>
  <c r="M837" i="1" s="1"/>
  <c r="N837" i="1"/>
  <c r="P837" i="1"/>
  <c r="Q837" i="1" s="1"/>
  <c r="I838" i="1"/>
  <c r="M838" i="1" s="1"/>
  <c r="N838" i="1"/>
  <c r="P838" i="1"/>
  <c r="Q838" i="1" s="1"/>
  <c r="I839" i="1"/>
  <c r="M839" i="1" s="1"/>
  <c r="N839" i="1"/>
  <c r="P839" i="1"/>
  <c r="Q839" i="1" s="1"/>
  <c r="I840" i="1"/>
  <c r="M840" i="1" s="1"/>
  <c r="N840" i="1"/>
  <c r="P840" i="1"/>
  <c r="Q840" i="1" s="1"/>
  <c r="I841" i="1"/>
  <c r="M841" i="1" s="1"/>
  <c r="N841" i="1"/>
  <c r="P841" i="1"/>
  <c r="Q841" i="1" s="1"/>
  <c r="I842" i="1"/>
  <c r="M842" i="1" s="1"/>
  <c r="N842" i="1"/>
  <c r="P842" i="1"/>
  <c r="Q842" i="1" s="1"/>
  <c r="I843" i="1"/>
  <c r="M843" i="1" s="1"/>
  <c r="N843" i="1"/>
  <c r="P843" i="1"/>
  <c r="Q843" i="1" s="1"/>
  <c r="I845" i="1"/>
  <c r="M845" i="1" s="1"/>
  <c r="N845" i="1"/>
  <c r="P845" i="1"/>
  <c r="Q845" i="1" s="1"/>
  <c r="A846" i="1"/>
  <c r="A847" i="1" s="1"/>
  <c r="A848" i="1" s="1"/>
  <c r="A849" i="1" s="1"/>
  <c r="I846" i="1"/>
  <c r="M846" i="1" s="1"/>
  <c r="N846" i="1"/>
  <c r="P846" i="1"/>
  <c r="Q846" i="1" s="1"/>
  <c r="I847" i="1"/>
  <c r="M847" i="1" s="1"/>
  <c r="N847" i="1"/>
  <c r="P847" i="1"/>
  <c r="Q847" i="1" s="1"/>
  <c r="I848" i="1"/>
  <c r="M848" i="1" s="1"/>
  <c r="N848" i="1"/>
  <c r="P848" i="1"/>
  <c r="Q848" i="1" s="1"/>
  <c r="I849" i="1"/>
  <c r="M849" i="1" s="1"/>
  <c r="N849" i="1"/>
  <c r="P849" i="1"/>
  <c r="Q849" i="1" s="1"/>
  <c r="I851" i="1"/>
  <c r="M851" i="1" s="1"/>
  <c r="N851" i="1"/>
  <c r="P851" i="1"/>
  <c r="Q851" i="1" s="1"/>
  <c r="A852" i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I852" i="1"/>
  <c r="M852" i="1" s="1"/>
  <c r="N852" i="1"/>
  <c r="P852" i="1"/>
  <c r="Q852" i="1" s="1"/>
  <c r="I853" i="1"/>
  <c r="M853" i="1" s="1"/>
  <c r="N853" i="1"/>
  <c r="P853" i="1"/>
  <c r="Q853" i="1" s="1"/>
  <c r="I854" i="1"/>
  <c r="M854" i="1" s="1"/>
  <c r="N854" i="1"/>
  <c r="P854" i="1"/>
  <c r="Q854" i="1" s="1"/>
  <c r="I855" i="1"/>
  <c r="M855" i="1" s="1"/>
  <c r="N855" i="1"/>
  <c r="P855" i="1"/>
  <c r="Q855" i="1" s="1"/>
  <c r="I856" i="1"/>
  <c r="M856" i="1" s="1"/>
  <c r="N856" i="1"/>
  <c r="P856" i="1"/>
  <c r="Q856" i="1" s="1"/>
  <c r="I857" i="1"/>
  <c r="M857" i="1" s="1"/>
  <c r="N857" i="1"/>
  <c r="P857" i="1"/>
  <c r="Q857" i="1" s="1"/>
  <c r="I858" i="1"/>
  <c r="M858" i="1" s="1"/>
  <c r="N858" i="1"/>
  <c r="P858" i="1"/>
  <c r="Q858" i="1" s="1"/>
  <c r="I859" i="1"/>
  <c r="M859" i="1" s="1"/>
  <c r="N859" i="1"/>
  <c r="P859" i="1"/>
  <c r="Q859" i="1" s="1"/>
  <c r="I860" i="1"/>
  <c r="M860" i="1" s="1"/>
  <c r="N860" i="1"/>
  <c r="P860" i="1"/>
  <c r="Q860" i="1" s="1"/>
  <c r="I861" i="1"/>
  <c r="M861" i="1" s="1"/>
  <c r="N861" i="1"/>
  <c r="P861" i="1"/>
  <c r="Q861" i="1" s="1"/>
  <c r="I862" i="1"/>
  <c r="M862" i="1" s="1"/>
  <c r="N862" i="1"/>
  <c r="P862" i="1"/>
  <c r="Q862" i="1" s="1"/>
  <c r="I863" i="1"/>
  <c r="M863" i="1" s="1"/>
  <c r="N863" i="1"/>
  <c r="P863" i="1"/>
  <c r="Q863" i="1" s="1"/>
  <c r="I864" i="1"/>
  <c r="M864" i="1" s="1"/>
  <c r="N864" i="1"/>
  <c r="P864" i="1"/>
  <c r="Q864" i="1" s="1"/>
  <c r="I866" i="1"/>
  <c r="M866" i="1" s="1"/>
  <c r="N866" i="1"/>
  <c r="P866" i="1"/>
  <c r="Q866" i="1" s="1"/>
  <c r="I869" i="1"/>
  <c r="M869" i="1" s="1"/>
  <c r="N869" i="1"/>
  <c r="P869" i="1"/>
  <c r="Q869" i="1" s="1"/>
  <c r="A870" i="1"/>
  <c r="A871" i="1" s="1"/>
  <c r="I870" i="1"/>
  <c r="M870" i="1" s="1"/>
  <c r="N870" i="1"/>
  <c r="P870" i="1"/>
  <c r="Q870" i="1" s="1"/>
  <c r="I871" i="1"/>
  <c r="M871" i="1" s="1"/>
  <c r="N871" i="1"/>
  <c r="P871" i="1"/>
  <c r="Q871" i="1" s="1"/>
  <c r="I873" i="1"/>
  <c r="M873" i="1" s="1"/>
  <c r="N873" i="1"/>
  <c r="P873" i="1"/>
  <c r="Q873" i="1" s="1"/>
  <c r="A874" i="1"/>
  <c r="A875" i="1" s="1"/>
  <c r="A876" i="1" s="1"/>
  <c r="A877" i="1" s="1"/>
  <c r="A878" i="1" s="1"/>
  <c r="I874" i="1"/>
  <c r="M874" i="1" s="1"/>
  <c r="N874" i="1"/>
  <c r="P874" i="1"/>
  <c r="Q874" i="1" s="1"/>
  <c r="I875" i="1"/>
  <c r="M875" i="1" s="1"/>
  <c r="N875" i="1"/>
  <c r="P875" i="1"/>
  <c r="Q875" i="1" s="1"/>
  <c r="I876" i="1"/>
  <c r="M876" i="1" s="1"/>
  <c r="N876" i="1"/>
  <c r="P876" i="1"/>
  <c r="Q876" i="1" s="1"/>
  <c r="I877" i="1"/>
  <c r="M877" i="1" s="1"/>
  <c r="N877" i="1"/>
  <c r="P877" i="1"/>
  <c r="Q877" i="1" s="1"/>
  <c r="I879" i="1"/>
  <c r="M879" i="1" s="1"/>
  <c r="N879" i="1"/>
  <c r="P879" i="1"/>
  <c r="Q879" i="1" s="1"/>
  <c r="I880" i="1"/>
  <c r="M880" i="1" s="1"/>
  <c r="N880" i="1"/>
  <c r="P880" i="1"/>
  <c r="Q880" i="1" s="1"/>
  <c r="I881" i="1"/>
  <c r="M881" i="1" s="1"/>
  <c r="N881" i="1"/>
  <c r="P881" i="1"/>
  <c r="Q881" i="1" s="1"/>
  <c r="I882" i="1"/>
  <c r="M882" i="1" s="1"/>
  <c r="N882" i="1"/>
  <c r="P882" i="1"/>
  <c r="Q882" i="1" s="1"/>
  <c r="I883" i="1"/>
  <c r="M883" i="1" s="1"/>
  <c r="N883" i="1"/>
  <c r="P883" i="1"/>
  <c r="Q883" i="1" s="1"/>
  <c r="I884" i="1"/>
  <c r="M884" i="1" s="1"/>
  <c r="N884" i="1"/>
  <c r="P884" i="1"/>
  <c r="Q884" i="1" s="1"/>
  <c r="I885" i="1"/>
  <c r="M885" i="1" s="1"/>
  <c r="N885" i="1"/>
  <c r="P885" i="1"/>
  <c r="Q885" i="1" s="1"/>
  <c r="I886" i="1"/>
  <c r="M886" i="1" s="1"/>
  <c r="N886" i="1"/>
  <c r="P886" i="1"/>
  <c r="Q886" i="1" s="1"/>
  <c r="I887" i="1"/>
  <c r="M887" i="1" s="1"/>
  <c r="N887" i="1"/>
  <c r="P887" i="1"/>
  <c r="Q887" i="1" s="1"/>
  <c r="I888" i="1"/>
  <c r="M888" i="1" s="1"/>
  <c r="N888" i="1"/>
  <c r="P888" i="1"/>
  <c r="Q888" i="1" s="1"/>
  <c r="I889" i="1"/>
  <c r="M889" i="1" s="1"/>
  <c r="N889" i="1"/>
  <c r="P889" i="1"/>
  <c r="Q889" i="1" s="1"/>
  <c r="I891" i="1"/>
  <c r="M891" i="1" s="1"/>
  <c r="N891" i="1"/>
  <c r="P891" i="1"/>
  <c r="Q891" i="1" s="1"/>
  <c r="I892" i="1"/>
  <c r="M892" i="1" s="1"/>
  <c r="N892" i="1"/>
  <c r="P892" i="1"/>
  <c r="Q892" i="1" s="1"/>
  <c r="I893" i="1"/>
  <c r="M893" i="1" s="1"/>
  <c r="N893" i="1"/>
  <c r="P893" i="1"/>
  <c r="Q893" i="1" s="1"/>
  <c r="I894" i="1"/>
  <c r="M894" i="1" s="1"/>
  <c r="N894" i="1"/>
  <c r="P894" i="1"/>
  <c r="Q894" i="1" s="1"/>
  <c r="I895" i="1"/>
  <c r="M895" i="1" s="1"/>
  <c r="N895" i="1"/>
  <c r="P895" i="1"/>
  <c r="Q895" i="1" s="1"/>
  <c r="I896" i="1"/>
  <c r="M896" i="1" s="1"/>
  <c r="N896" i="1"/>
  <c r="P896" i="1"/>
  <c r="Q896" i="1" s="1"/>
  <c r="I897" i="1"/>
  <c r="M897" i="1" s="1"/>
  <c r="N897" i="1"/>
  <c r="P897" i="1"/>
  <c r="Q897" i="1" s="1"/>
  <c r="I899" i="1"/>
  <c r="M899" i="1" s="1"/>
  <c r="N899" i="1"/>
  <c r="P899" i="1"/>
  <c r="Q899" i="1" s="1"/>
  <c r="A900" i="1"/>
  <c r="A901" i="1" s="1"/>
  <c r="A902" i="1" s="1"/>
  <c r="A903" i="1" s="1"/>
  <c r="I900" i="1"/>
  <c r="M900" i="1" s="1"/>
  <c r="N900" i="1"/>
  <c r="P900" i="1"/>
  <c r="Q900" i="1" s="1"/>
  <c r="I901" i="1"/>
  <c r="M901" i="1" s="1"/>
  <c r="N901" i="1"/>
  <c r="P901" i="1"/>
  <c r="Q901" i="1" s="1"/>
  <c r="I902" i="1"/>
  <c r="M902" i="1" s="1"/>
  <c r="N902" i="1"/>
  <c r="P902" i="1"/>
  <c r="Q902" i="1" s="1"/>
  <c r="I903" i="1"/>
  <c r="M903" i="1" s="1"/>
  <c r="N903" i="1"/>
  <c r="P903" i="1"/>
  <c r="Q903" i="1" s="1"/>
  <c r="I904" i="1"/>
  <c r="M904" i="1" s="1"/>
  <c r="N904" i="1"/>
  <c r="P904" i="1"/>
  <c r="Q904" i="1" s="1"/>
  <c r="I905" i="1"/>
  <c r="M905" i="1" s="1"/>
  <c r="N905" i="1"/>
  <c r="P905" i="1"/>
  <c r="Q905" i="1" s="1"/>
  <c r="I906" i="1"/>
  <c r="M906" i="1" s="1"/>
  <c r="N906" i="1"/>
  <c r="P906" i="1"/>
  <c r="Q906" i="1" s="1"/>
  <c r="I907" i="1"/>
  <c r="M907" i="1" s="1"/>
  <c r="N907" i="1"/>
  <c r="P907" i="1"/>
  <c r="Q907" i="1" s="1"/>
  <c r="I908" i="1"/>
  <c r="M908" i="1" s="1"/>
  <c r="N908" i="1"/>
  <c r="P908" i="1"/>
  <c r="Q908" i="1" s="1"/>
  <c r="I909" i="1"/>
  <c r="M909" i="1" s="1"/>
  <c r="N909" i="1"/>
  <c r="P909" i="1"/>
  <c r="Q909" i="1" s="1"/>
  <c r="I910" i="1"/>
  <c r="M910" i="1" s="1"/>
  <c r="N910" i="1"/>
  <c r="P910" i="1"/>
  <c r="Q910" i="1" s="1"/>
  <c r="I911" i="1"/>
  <c r="M911" i="1" s="1"/>
  <c r="N911" i="1"/>
  <c r="P911" i="1"/>
  <c r="Q911" i="1" s="1"/>
  <c r="I912" i="1"/>
  <c r="M912" i="1" s="1"/>
  <c r="N912" i="1"/>
  <c r="P912" i="1"/>
  <c r="Q912" i="1" s="1"/>
  <c r="I914" i="1"/>
  <c r="M914" i="1" s="1"/>
  <c r="N914" i="1"/>
  <c r="P914" i="1"/>
  <c r="Q914" i="1" s="1"/>
  <c r="I915" i="1"/>
  <c r="M915" i="1" s="1"/>
  <c r="N915" i="1"/>
  <c r="P915" i="1"/>
  <c r="Q915" i="1" s="1"/>
  <c r="I916" i="1"/>
  <c r="M916" i="1" s="1"/>
  <c r="N916" i="1"/>
  <c r="P916" i="1"/>
  <c r="Q916" i="1" s="1"/>
  <c r="I917" i="1"/>
  <c r="M917" i="1" s="1"/>
  <c r="N917" i="1"/>
  <c r="P917" i="1"/>
  <c r="Q917" i="1" s="1"/>
  <c r="I918" i="1"/>
  <c r="M918" i="1" s="1"/>
  <c r="N918" i="1"/>
  <c r="P918" i="1"/>
  <c r="Q918" i="1" s="1"/>
  <c r="I919" i="1"/>
  <c r="M919" i="1" s="1"/>
  <c r="N919" i="1"/>
  <c r="P919" i="1"/>
  <c r="Q919" i="1" s="1"/>
  <c r="I920" i="1"/>
  <c r="M920" i="1" s="1"/>
  <c r="N920" i="1"/>
  <c r="P920" i="1"/>
  <c r="Q920" i="1" s="1"/>
  <c r="I921" i="1"/>
  <c r="M921" i="1" s="1"/>
  <c r="N921" i="1"/>
  <c r="P921" i="1"/>
  <c r="Q921" i="1" s="1"/>
  <c r="I922" i="1"/>
  <c r="M922" i="1" s="1"/>
  <c r="N922" i="1"/>
  <c r="P922" i="1"/>
  <c r="Q922" i="1" s="1"/>
  <c r="I923" i="1"/>
  <c r="M923" i="1" s="1"/>
  <c r="N923" i="1"/>
  <c r="P923" i="1"/>
  <c r="Q923" i="1" s="1"/>
  <c r="I924" i="1"/>
  <c r="M924" i="1" s="1"/>
  <c r="N924" i="1"/>
  <c r="P924" i="1"/>
  <c r="Q924" i="1" s="1"/>
  <c r="I925" i="1"/>
  <c r="M925" i="1" s="1"/>
  <c r="N925" i="1"/>
  <c r="P925" i="1"/>
  <c r="Q925" i="1" s="1"/>
  <c r="I926" i="1"/>
  <c r="M926" i="1" s="1"/>
  <c r="N926" i="1"/>
  <c r="P926" i="1"/>
  <c r="Q926" i="1" s="1"/>
  <c r="I927" i="1"/>
  <c r="M927" i="1" s="1"/>
  <c r="N927" i="1"/>
  <c r="P927" i="1"/>
  <c r="Q927" i="1" s="1"/>
  <c r="I928" i="1"/>
  <c r="M928" i="1" s="1"/>
  <c r="N928" i="1"/>
  <c r="P928" i="1"/>
  <c r="Q928" i="1" s="1"/>
  <c r="I929" i="1"/>
  <c r="M929" i="1" s="1"/>
  <c r="N929" i="1"/>
  <c r="P929" i="1"/>
  <c r="Q929" i="1" s="1"/>
  <c r="I930" i="1"/>
  <c r="M930" i="1" s="1"/>
  <c r="N930" i="1"/>
  <c r="P930" i="1"/>
  <c r="Q930" i="1" s="1"/>
  <c r="I931" i="1"/>
  <c r="M931" i="1" s="1"/>
  <c r="N931" i="1"/>
  <c r="P931" i="1"/>
  <c r="Q931" i="1" s="1"/>
  <c r="I932" i="1"/>
  <c r="M932" i="1" s="1"/>
  <c r="N932" i="1"/>
  <c r="P932" i="1"/>
  <c r="Q932" i="1" s="1"/>
  <c r="I933" i="1"/>
  <c r="M933" i="1" s="1"/>
  <c r="N933" i="1"/>
  <c r="P933" i="1"/>
  <c r="Q933" i="1" s="1"/>
  <c r="I934" i="1"/>
  <c r="M934" i="1" s="1"/>
  <c r="N934" i="1"/>
  <c r="P934" i="1"/>
  <c r="Q934" i="1" s="1"/>
  <c r="I935" i="1"/>
  <c r="M935" i="1" s="1"/>
  <c r="N935" i="1"/>
  <c r="P935" i="1"/>
  <c r="Q935" i="1" s="1"/>
  <c r="I937" i="1"/>
  <c r="M937" i="1" s="1"/>
  <c r="N937" i="1"/>
  <c r="P937" i="1"/>
  <c r="Q937" i="1" s="1"/>
  <c r="I938" i="1"/>
  <c r="M938" i="1" s="1"/>
  <c r="N938" i="1"/>
  <c r="P938" i="1"/>
  <c r="Q938" i="1" s="1"/>
  <c r="I939" i="1"/>
  <c r="M939" i="1" s="1"/>
  <c r="N939" i="1"/>
  <c r="P939" i="1"/>
  <c r="Q939" i="1" s="1"/>
  <c r="I940" i="1"/>
  <c r="M940" i="1" s="1"/>
  <c r="N940" i="1"/>
  <c r="P940" i="1"/>
  <c r="Q940" i="1" s="1"/>
  <c r="I941" i="1"/>
  <c r="M941" i="1" s="1"/>
  <c r="N941" i="1"/>
  <c r="P941" i="1"/>
  <c r="Q941" i="1" s="1"/>
  <c r="I942" i="1"/>
  <c r="M942" i="1" s="1"/>
  <c r="N942" i="1"/>
  <c r="P942" i="1"/>
  <c r="Q942" i="1" s="1"/>
  <c r="I943" i="1"/>
  <c r="M943" i="1" s="1"/>
  <c r="N943" i="1"/>
  <c r="P943" i="1"/>
  <c r="Q943" i="1" s="1"/>
  <c r="I944" i="1"/>
  <c r="M944" i="1" s="1"/>
  <c r="N944" i="1"/>
  <c r="P944" i="1"/>
  <c r="Q944" i="1" s="1"/>
  <c r="I945" i="1"/>
  <c r="M945" i="1" s="1"/>
  <c r="N945" i="1"/>
  <c r="P945" i="1"/>
  <c r="Q945" i="1" s="1"/>
  <c r="I946" i="1"/>
  <c r="M946" i="1" s="1"/>
  <c r="N946" i="1"/>
  <c r="P946" i="1"/>
  <c r="Q946" i="1" s="1"/>
  <c r="I947" i="1"/>
  <c r="M947" i="1" s="1"/>
  <c r="N947" i="1"/>
  <c r="P947" i="1"/>
  <c r="Q947" i="1" s="1"/>
  <c r="I948" i="1"/>
  <c r="M948" i="1" s="1"/>
  <c r="N948" i="1"/>
  <c r="P948" i="1"/>
  <c r="Q948" i="1" s="1"/>
  <c r="I949" i="1"/>
  <c r="M949" i="1" s="1"/>
  <c r="N949" i="1"/>
  <c r="P949" i="1"/>
  <c r="Q949" i="1" s="1"/>
  <c r="A584" i="1" l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244" i="1"/>
  <c r="A245" i="1" s="1"/>
  <c r="A246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634" i="1"/>
  <c r="A635" i="1" s="1"/>
  <c r="A636" i="1" s="1"/>
  <c r="A637" i="1" s="1"/>
  <c r="A638" i="1" s="1"/>
  <c r="A639" i="1" s="1"/>
  <c r="A640" i="1" s="1"/>
  <c r="A641" i="1" s="1"/>
  <c r="A642" i="1" s="1"/>
  <c r="A296" i="1"/>
  <c r="A297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462" i="1"/>
  <c r="A463" i="1" s="1"/>
  <c r="A464" i="1" s="1"/>
  <c r="A465" i="1" s="1"/>
  <c r="A466" i="1" s="1"/>
  <c r="A807" i="1"/>
  <c r="A808" i="1" s="1"/>
  <c r="A809" i="1" s="1"/>
  <c r="A810" i="1" s="1"/>
  <c r="A811" i="1" s="1"/>
  <c r="A812" i="1" s="1"/>
  <c r="A813" i="1" s="1"/>
  <c r="A172" i="1"/>
  <c r="A173" i="1" s="1"/>
  <c r="A174" i="1" s="1"/>
  <c r="A175" i="1" s="1"/>
  <c r="A176" i="1" s="1"/>
  <c r="A177" i="1" s="1"/>
  <c r="A178" i="1" s="1"/>
  <c r="A179" i="1" s="1"/>
  <c r="A180" i="1" s="1"/>
  <c r="A47" i="1"/>
  <c r="A48" i="1" s="1"/>
  <c r="A49" i="1" s="1"/>
  <c r="A50" i="1" s="1"/>
  <c r="A98" i="1"/>
  <c r="A99" i="1" s="1"/>
  <c r="A100" i="1" s="1"/>
  <c r="A904" i="1"/>
  <c r="A905" i="1" s="1"/>
  <c r="A906" i="1" s="1"/>
  <c r="A907" i="1" s="1"/>
  <c r="A908" i="1" s="1"/>
  <c r="A909" i="1" s="1"/>
  <c r="A910" i="1" s="1"/>
  <c r="A911" i="1" s="1"/>
  <c r="A879" i="1"/>
  <c r="A880" i="1" s="1"/>
  <c r="A881" i="1" s="1"/>
  <c r="A882" i="1" s="1"/>
  <c r="A883" i="1" s="1"/>
  <c r="A884" i="1" s="1"/>
  <c r="A885" i="1" s="1"/>
  <c r="A886" i="1" s="1"/>
  <c r="A887" i="1" s="1"/>
  <c r="A162" i="1"/>
  <c r="A163" i="1" s="1"/>
  <c r="A164" i="1" s="1"/>
  <c r="A165" i="1" s="1"/>
  <c r="A166" i="1" s="1"/>
  <c r="A53" i="1"/>
  <c r="A200" i="1"/>
  <c r="A470" i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821" i="1"/>
  <c r="A822" i="1" s="1"/>
  <c r="A365" i="1"/>
  <c r="A366" i="1" s="1"/>
  <c r="A367" i="1" s="1"/>
  <c r="A269" i="1"/>
  <c r="A270" i="1" s="1"/>
  <c r="A271" i="1" s="1"/>
  <c r="A272" i="1" s="1"/>
  <c r="A273" i="1" s="1"/>
  <c r="A274" i="1" s="1"/>
  <c r="A201" i="1" l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54" i="1"/>
  <c r="A55" i="1" s="1"/>
  <c r="A888" i="1"/>
  <c r="A889" i="1" s="1"/>
  <c r="A912" i="1"/>
  <c r="A914" i="1" s="1"/>
  <c r="A915" i="1" s="1"/>
  <c r="A916" i="1" s="1"/>
  <c r="A917" i="1" s="1"/>
  <c r="A918" i="1" s="1"/>
  <c r="A823" i="1"/>
  <c r="A824" i="1" s="1"/>
  <c r="A825" i="1" s="1"/>
  <c r="A826" i="1" s="1"/>
  <c r="A827" i="1" s="1"/>
  <c r="A181" i="1"/>
  <c r="A182" i="1" l="1"/>
  <c r="A183" i="1" s="1"/>
  <c r="A184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890" i="1"/>
  <c r="A891" i="1" s="1"/>
  <c r="A892" i="1" s="1"/>
  <c r="A893" i="1" s="1"/>
  <c r="A894" i="1" s="1"/>
  <c r="A895" i="1" s="1"/>
  <c r="A896" i="1" s="1"/>
  <c r="A897" i="1" s="1"/>
  <c r="A919" i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7" i="1" s="1"/>
  <c r="A938" i="1" s="1"/>
  <c r="A939" i="1" s="1"/>
  <c r="A940" i="1" s="1"/>
  <c r="A941" i="1" s="1"/>
  <c r="A942" i="1" s="1"/>
  <c r="A943" i="1" s="1"/>
  <c r="A944" i="1" s="1"/>
  <c r="A945" i="1" s="1"/>
  <c r="A828" i="1"/>
  <c r="A829" i="1" s="1"/>
  <c r="A830" i="1" s="1"/>
  <c r="A831" i="1" s="1"/>
  <c r="A832" i="1" s="1"/>
  <c r="A833" i="1" s="1"/>
  <c r="A834" i="1" s="1"/>
  <c r="A835" i="1" s="1"/>
  <c r="N958" i="1" l="1"/>
  <c r="L6" i="1" s="1"/>
  <c r="L7" i="1" s="1"/>
  <c r="M958" i="1"/>
  <c r="L5" i="1" s="1"/>
  <c r="A836" i="1"/>
  <c r="A837" i="1" s="1"/>
  <c r="A838" i="1" s="1"/>
  <c r="A839" i="1" s="1"/>
  <c r="A840" i="1" s="1"/>
  <c r="A946" i="1"/>
  <c r="A947" i="1" s="1"/>
  <c r="A948" i="1" s="1"/>
  <c r="A949" i="1" s="1"/>
  <c r="A841" i="1" l="1"/>
  <c r="A842" i="1" s="1"/>
  <c r="A843" i="1" s="1"/>
  <c r="A713" i="1"/>
  <c r="A714" i="1" s="1"/>
  <c r="A715" i="1" s="1"/>
  <c r="A716" i="1" s="1"/>
  <c r="A668" i="1"/>
  <c r="A669" i="1" s="1"/>
  <c r="A672" i="1" s="1"/>
  <c r="A717" i="1" l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671" i="1" l="1"/>
</calcChain>
</file>

<file path=xl/sharedStrings.xml><?xml version="1.0" encoding="utf-8"?>
<sst xmlns="http://schemas.openxmlformats.org/spreadsheetml/2006/main" count="3639" uniqueCount="1161">
  <si>
    <t>№</t>
  </si>
  <si>
    <t>солн</t>
  </si>
  <si>
    <t>Накл</t>
  </si>
  <si>
    <t>м-альб</t>
  </si>
  <si>
    <t>ВР</t>
  </si>
  <si>
    <t>СР</t>
  </si>
  <si>
    <t>мСР</t>
  </si>
  <si>
    <t>*ПР</t>
  </si>
  <si>
    <t>*</t>
  </si>
  <si>
    <t>*ПИР</t>
  </si>
  <si>
    <t>Раскр Длин</t>
  </si>
  <si>
    <t>раскр</t>
  </si>
  <si>
    <t>РН</t>
  </si>
  <si>
    <t>Я</t>
  </si>
  <si>
    <t>кукла</t>
  </si>
  <si>
    <t>аппл</t>
  </si>
  <si>
    <t>плак</t>
  </si>
  <si>
    <t>обуч</t>
  </si>
  <si>
    <t>проп</t>
  </si>
  <si>
    <t>*проп</t>
  </si>
  <si>
    <t>МЛК</t>
  </si>
  <si>
    <t>МПК</t>
  </si>
  <si>
    <t>ЧПС</t>
  </si>
  <si>
    <t>ДВП</t>
  </si>
  <si>
    <t>Кап</t>
  </si>
  <si>
    <t>глаз</t>
  </si>
  <si>
    <t>Лото</t>
  </si>
  <si>
    <t>В под</t>
  </si>
  <si>
    <t>ДСМ</t>
  </si>
  <si>
    <t>Нов!</t>
  </si>
  <si>
    <t>Доп</t>
  </si>
  <si>
    <t>Зима</t>
  </si>
  <si>
    <t>Издание</t>
  </si>
  <si>
    <t>Давай играть</t>
  </si>
  <si>
    <t>Играю сам</t>
  </si>
  <si>
    <t>Учусь играть</t>
  </si>
  <si>
    <t>Я играю</t>
  </si>
  <si>
    <t>Почитаем. К.Чуковский. Мойдодыр</t>
  </si>
  <si>
    <t>Почитаем. К.Чуковский. Муха-цокотуха</t>
  </si>
  <si>
    <t>Почитаем. К.Чуковский. Тараканище</t>
  </si>
  <si>
    <t>Почитаем. Лиса-ночлежница</t>
  </si>
  <si>
    <t>Почитаем. Медведь и стариковы дочки</t>
  </si>
  <si>
    <t>Почитаем. Теремок</t>
  </si>
  <si>
    <t>Почитаем. Три поросенка</t>
  </si>
  <si>
    <t>В лесу</t>
  </si>
  <si>
    <t>Веселый транспорт</t>
  </si>
  <si>
    <t>Во дворе</t>
  </si>
  <si>
    <t>Зоопарк</t>
  </si>
  <si>
    <t>Играем с буквами и словами</t>
  </si>
  <si>
    <t>Полетели, поехали</t>
  </si>
  <si>
    <t>Счет</t>
  </si>
  <si>
    <t>Animals животные</t>
  </si>
  <si>
    <t>Азбука</t>
  </si>
  <si>
    <t>Азбука для мальчиков</t>
  </si>
  <si>
    <t>Дикие животные</t>
  </si>
  <si>
    <t>Домашние животные</t>
  </si>
  <si>
    <t>Собираем урожай</t>
  </si>
  <si>
    <t>Транспорт</t>
  </si>
  <si>
    <t>Фрукты и ягоды</t>
  </si>
  <si>
    <t>Веселое путешествие</t>
  </si>
  <si>
    <t>Веселые каникулы</t>
  </si>
  <si>
    <t>Звезды сцены</t>
  </si>
  <si>
    <t>Летнее приключение</t>
  </si>
  <si>
    <t>Модная коллекция</t>
  </si>
  <si>
    <t>Путешествие с друзьями</t>
  </si>
  <si>
    <t>Собираемся на праздник</t>
  </si>
  <si>
    <t>У нас сегодня вечеринка</t>
  </si>
  <si>
    <t>Раскраска для мальчиков</t>
  </si>
  <si>
    <t>Раскрась сам</t>
  </si>
  <si>
    <t>Раскрась сказку</t>
  </si>
  <si>
    <t>Азбука в картинках</t>
  </si>
  <si>
    <t>Давай считать!</t>
  </si>
  <si>
    <t>Маленькие леди</t>
  </si>
  <si>
    <t>Мои принцессы</t>
  </si>
  <si>
    <t>Умная техника</t>
  </si>
  <si>
    <t>Для мальчиков</t>
  </si>
  <si>
    <t>Добрый ежик</t>
  </si>
  <si>
    <t>Любопытный котенок</t>
  </si>
  <si>
    <t>Маленький утенок</t>
  </si>
  <si>
    <t>Мальчикам</t>
  </si>
  <si>
    <t>Солнышко</t>
  </si>
  <si>
    <t>Вот мы какие!</t>
  </si>
  <si>
    <t>Для малыша</t>
  </si>
  <si>
    <t>Лучшая первая раскраска</t>
  </si>
  <si>
    <t>Малышам</t>
  </si>
  <si>
    <t>Мои любимые зверята</t>
  </si>
  <si>
    <t>Настоящие принцессы</t>
  </si>
  <si>
    <t>О животных</t>
  </si>
  <si>
    <t>Про зверят</t>
  </si>
  <si>
    <t>Раскрась, малыш</t>
  </si>
  <si>
    <t>Тебе, малыш</t>
  </si>
  <si>
    <t>Я рисую сам</t>
  </si>
  <si>
    <t>Большое путешествие</t>
  </si>
  <si>
    <t>Животные</t>
  </si>
  <si>
    <t>Игрушки</t>
  </si>
  <si>
    <t>По дорогам и морям</t>
  </si>
  <si>
    <t>Прекрасные принцессы</t>
  </si>
  <si>
    <t>Техника</t>
  </si>
  <si>
    <t>Веселые принцессы</t>
  </si>
  <si>
    <t>Принцессы</t>
  </si>
  <si>
    <t>Самые модные</t>
  </si>
  <si>
    <t>Девочкам</t>
  </si>
  <si>
    <t>Мир техники</t>
  </si>
  <si>
    <t>Техника мальчикам</t>
  </si>
  <si>
    <t>Я рисую</t>
  </si>
  <si>
    <t>Для Вас, девочки</t>
  </si>
  <si>
    <t>Маленькому художнику</t>
  </si>
  <si>
    <t>Мои куклы</t>
  </si>
  <si>
    <t>На суше и на море</t>
  </si>
  <si>
    <t>Нужная техника</t>
  </si>
  <si>
    <t>Рисуем машины</t>
  </si>
  <si>
    <t>Рисуем технику</t>
  </si>
  <si>
    <t>Учусь рисовать</t>
  </si>
  <si>
    <t>Чудо-машины</t>
  </si>
  <si>
    <t>РАСКРАСКИ ДЛЯ МАЛЫШЕЙ С КРУПНЫМ КОНТУРОМ *ПЕРВАЯ РАСКРАСКА*</t>
  </si>
  <si>
    <t>Веселые рисунки</t>
  </si>
  <si>
    <t>Время рисовать</t>
  </si>
  <si>
    <t>Давай рисовать</t>
  </si>
  <si>
    <t>Для малышей</t>
  </si>
  <si>
    <t>Для малюток</t>
  </si>
  <si>
    <t>Кто какого цвета?</t>
  </si>
  <si>
    <t>Малышу</t>
  </si>
  <si>
    <t>Мои рисунки</t>
  </si>
  <si>
    <t>Мои первые рисунки</t>
  </si>
  <si>
    <t>Моя раскраска</t>
  </si>
  <si>
    <t>Первые рисунки</t>
  </si>
  <si>
    <t>Порисуй-ка</t>
  </si>
  <si>
    <t>Я умею рисовать</t>
  </si>
  <si>
    <t>Раскраски для ДЕВОЧЕК</t>
  </si>
  <si>
    <t>Все для девочек</t>
  </si>
  <si>
    <t>Для принцессы</t>
  </si>
  <si>
    <t>Мои любимые принцессы</t>
  </si>
  <si>
    <t>Такие разные принцессы</t>
  </si>
  <si>
    <t>Раскраски для МАЛЬЧИКОВ</t>
  </si>
  <si>
    <t>Автомобили большого города</t>
  </si>
  <si>
    <t>Военная техника</t>
  </si>
  <si>
    <t>Спешим на помощь</t>
  </si>
  <si>
    <t>Раскраски универсальные (для девочек и мальчиков)</t>
  </si>
  <si>
    <t>Веселая раскраска</t>
  </si>
  <si>
    <t>В зоопарке</t>
  </si>
  <si>
    <t>Веселый художник</t>
  </si>
  <si>
    <t>Мы решаем и рисуем</t>
  </si>
  <si>
    <t>Считаем и рисуем</t>
  </si>
  <si>
    <t>Большие машины</t>
  </si>
  <si>
    <t>Забавный мир</t>
  </si>
  <si>
    <t>Лето</t>
  </si>
  <si>
    <t>Машины в городе</t>
  </si>
  <si>
    <t xml:space="preserve">Машины-помощники </t>
  </si>
  <si>
    <t>Мы играем</t>
  </si>
  <si>
    <t>Сказки</t>
  </si>
  <si>
    <t>Сказочная прогулка</t>
  </si>
  <si>
    <t>Страна принцесс</t>
  </si>
  <si>
    <t>Чудо-космос</t>
  </si>
  <si>
    <t>Веселая поляна</t>
  </si>
  <si>
    <t>Веселые уроки</t>
  </si>
  <si>
    <t>Веселый мир</t>
  </si>
  <si>
    <t>Вкусные овощи</t>
  </si>
  <si>
    <t>Военные корабли</t>
  </si>
  <si>
    <t>Забавные зверята</t>
  </si>
  <si>
    <t>Знакомимся со звуками</t>
  </si>
  <si>
    <t>Красавицы</t>
  </si>
  <si>
    <t>Любимые игрушки</t>
  </si>
  <si>
    <t>Любимые машины</t>
  </si>
  <si>
    <t>Любимые принцессы</t>
  </si>
  <si>
    <t>Машины нашего города</t>
  </si>
  <si>
    <t>Модницы</t>
  </si>
  <si>
    <t>Модные девочки</t>
  </si>
  <si>
    <t>Мои любимые игрушки</t>
  </si>
  <si>
    <t>Овощи</t>
  </si>
  <si>
    <t>Озорные зверята</t>
  </si>
  <si>
    <t>Разноцветные друзья</t>
  </si>
  <si>
    <t>Самые любимые</t>
  </si>
  <si>
    <t xml:space="preserve">Самые прекрасные </t>
  </si>
  <si>
    <t>Самолеты</t>
  </si>
  <si>
    <t>Техника вокруг нас</t>
  </si>
  <si>
    <t>У нас в лесу</t>
  </si>
  <si>
    <t>Чудесные зверята</t>
  </si>
  <si>
    <t>Я рисую машины</t>
  </si>
  <si>
    <t>Ягоды и фрукты</t>
  </si>
  <si>
    <t>Веселая техника</t>
  </si>
  <si>
    <t>Веселый карандаш</t>
  </si>
  <si>
    <t>Забавные животные</t>
  </si>
  <si>
    <t>Машины</t>
  </si>
  <si>
    <t>Милые зверушки</t>
  </si>
  <si>
    <t>Модный мир</t>
  </si>
  <si>
    <t>Самые красивые</t>
  </si>
  <si>
    <t>Хочу рисовать</t>
  </si>
  <si>
    <t>Давай прокатимся</t>
  </si>
  <si>
    <t>Забавные занятия</t>
  </si>
  <si>
    <t>От слона до бегемота</t>
  </si>
  <si>
    <t>Поиграем вместе</t>
  </si>
  <si>
    <t>Привет из леса</t>
  </si>
  <si>
    <t>Веселые картинки</t>
  </si>
  <si>
    <t>Вот так зверята!</t>
  </si>
  <si>
    <t>Для маленьких принцесс</t>
  </si>
  <si>
    <t>Мои любимые куклы</t>
  </si>
  <si>
    <t>Очаровательные принцессы</t>
  </si>
  <si>
    <t>Страна зверей</t>
  </si>
  <si>
    <t>Умные зверята</t>
  </si>
  <si>
    <t>Чудесная техника</t>
  </si>
  <si>
    <t>Моя азбука</t>
  </si>
  <si>
    <t>Моя семья</t>
  </si>
  <si>
    <t>Что нас окружает?</t>
  </si>
  <si>
    <t>Я учусь</t>
  </si>
  <si>
    <t>Вита</t>
  </si>
  <si>
    <t>Дана</t>
  </si>
  <si>
    <t>Даша</t>
  </si>
  <si>
    <t>Инна</t>
  </si>
  <si>
    <t>Ира</t>
  </si>
  <si>
    <t>Катя</t>
  </si>
  <si>
    <t>Лена</t>
  </si>
  <si>
    <t>Лиза</t>
  </si>
  <si>
    <t>Лиля</t>
  </si>
  <si>
    <t>Маша</t>
  </si>
  <si>
    <t>Настя</t>
  </si>
  <si>
    <t>Наташа</t>
  </si>
  <si>
    <t>Никита</t>
  </si>
  <si>
    <t>Полина</t>
  </si>
  <si>
    <t>Рита</t>
  </si>
  <si>
    <t>Саша</t>
  </si>
  <si>
    <t>Таня</t>
  </si>
  <si>
    <t>Яна</t>
  </si>
  <si>
    <t>Веселые игрушки</t>
  </si>
  <si>
    <t>Веселые занятия</t>
  </si>
  <si>
    <t>Время суток</t>
  </si>
  <si>
    <t>Вырезай, малыш</t>
  </si>
  <si>
    <t>Вырезаю сам</t>
  </si>
  <si>
    <t>Зверята</t>
  </si>
  <si>
    <t>Маленькие друзья</t>
  </si>
  <si>
    <t>На дороге</t>
  </si>
  <si>
    <t>На лесной полянке</t>
  </si>
  <si>
    <t>Наша техника</t>
  </si>
  <si>
    <t>Одень куклу</t>
  </si>
  <si>
    <t>Первая техника</t>
  </si>
  <si>
    <t>Смешные малыши</t>
  </si>
  <si>
    <t>Техника в городе</t>
  </si>
  <si>
    <t>Я вырезаю сам</t>
  </si>
  <si>
    <t>Я учусь вырезать</t>
  </si>
  <si>
    <t>Т.Горбачева "Букварь от А до Я"</t>
  </si>
  <si>
    <t>Обучение грамоте. Веселые линии</t>
  </si>
  <si>
    <t>Обучение грамоте. Учимся писать</t>
  </si>
  <si>
    <t>Обучение грамоте. Учимся писать буквы. Часть 2</t>
  </si>
  <si>
    <t>Обучение грамоте. Развиваем устную речь.</t>
  </si>
  <si>
    <t>Математика. Учимся решать задачи. Для самых маленьких</t>
  </si>
  <si>
    <t>Математика. Развиваем математические способности.</t>
  </si>
  <si>
    <t>Математика. Часть 1</t>
  </si>
  <si>
    <t>Математика. Часть 2</t>
  </si>
  <si>
    <t>Математика. Знакомство с цифрами</t>
  </si>
  <si>
    <t>Математика. Учимся писать цифры</t>
  </si>
  <si>
    <t>Математика. Учимся сравнивать</t>
  </si>
  <si>
    <t>Математика. Знакомство с геометрией</t>
  </si>
  <si>
    <t>Математика. Учимся решать задачи</t>
  </si>
  <si>
    <t>Время и распорядок дня  00052</t>
  </si>
  <si>
    <t>Геометрические фигуры</t>
  </si>
  <si>
    <t>Гласные и согласные звуки и буквы 00005</t>
  </si>
  <si>
    <t>Грибы</t>
  </si>
  <si>
    <t>Деревья</t>
  </si>
  <si>
    <t>Дикие животные 00039</t>
  </si>
  <si>
    <t>Домашние птицы 00014</t>
  </si>
  <si>
    <t>Еда</t>
  </si>
  <si>
    <t>Животные Африки</t>
  </si>
  <si>
    <t>Животные и птицы Австралии 00046</t>
  </si>
  <si>
    <t>Животные и птицы Арктики 00024</t>
  </si>
  <si>
    <t>Животные и птицы Северной Америки 00047</t>
  </si>
  <si>
    <t>Животные и птицы Южной Америки 00048</t>
  </si>
  <si>
    <t>Животные России 00045</t>
  </si>
  <si>
    <t>Зимние олимпийские игры 00022</t>
  </si>
  <si>
    <t>Знакомимся с домашними животными 00016</t>
  </si>
  <si>
    <t>Инструменты</t>
  </si>
  <si>
    <t>Как устроен человек</t>
  </si>
  <si>
    <t>Комнатные растения 00015</t>
  </si>
  <si>
    <t>Космос и Солнечная система</t>
  </si>
  <si>
    <t>Кто где живет?</t>
  </si>
  <si>
    <t>Лесные ягоды 00023</t>
  </si>
  <si>
    <t>Летние Олимпийские игры 00021</t>
  </si>
  <si>
    <t>Мебель</t>
  </si>
  <si>
    <t>Морфологический разбор глагола/                               5-6 класс  00043</t>
  </si>
  <si>
    <t>Морфологический разбор глагола/ начальная школа  00042</t>
  </si>
  <si>
    <t>Морфологический разбор деепричастия/                  5-6 класс  00029</t>
  </si>
  <si>
    <t>Морфологический разбор имени прилагательного/ 5-6 класс  00033</t>
  </si>
  <si>
    <t>Морфологический разбор имени прилагательного/ начальная школа  00040</t>
  </si>
  <si>
    <t>Морфологический разбор имени существительного/ 5-6 класс  00044</t>
  </si>
  <si>
    <t>Морфологический разбор имени существительного/ начальная школа  00041</t>
  </si>
  <si>
    <t>Морфологический разбор междометия/                             5-6 класс  00030</t>
  </si>
  <si>
    <t>Морфологический разбор местоимения/                          5-6 класс  00031</t>
  </si>
  <si>
    <t>Морфологический разбор наречия/                         5-6 класс  00032</t>
  </si>
  <si>
    <t>Морфологический разбор предлога/                        5-6 класс  00034</t>
  </si>
  <si>
    <t>Морфологический разбор причастия/                         5-6 класс  00035</t>
  </si>
  <si>
    <t>Морфологический разбор союза/                              5-6 класс  00036</t>
  </si>
  <si>
    <t>Морфологический разбор частицы/                       5-6 класс  00037</t>
  </si>
  <si>
    <t>Морфологический разбор числительного/     5-6 класс  00038</t>
  </si>
  <si>
    <t>Музыкальные инструменты</t>
  </si>
  <si>
    <t>Насекомые</t>
  </si>
  <si>
    <t>Обитатели живого уголка</t>
  </si>
  <si>
    <t>Перелетные птицы 00006</t>
  </si>
  <si>
    <t>Правила дорожного движения для детей</t>
  </si>
  <si>
    <t>Правила поведения за столом 00019</t>
  </si>
  <si>
    <t>Правила поведения при пожаре</t>
  </si>
  <si>
    <t>Предметы личной гигиены</t>
  </si>
  <si>
    <t>Природные явления</t>
  </si>
  <si>
    <t>Разбор слова по составу/                                                   начальная школа  00028</t>
  </si>
  <si>
    <t>Рыбы 00013</t>
  </si>
  <si>
    <t>Сиди правильно 00017</t>
  </si>
  <si>
    <t>Сравнения</t>
  </si>
  <si>
    <t>Таблица сложения 00004</t>
  </si>
  <si>
    <t>Техника в доме</t>
  </si>
  <si>
    <t>Транспорт 00053</t>
  </si>
  <si>
    <t>Фонетический разбор слова/                                     начальная школа  00027</t>
  </si>
  <si>
    <t>Цвета</t>
  </si>
  <si>
    <t>Цветы</t>
  </si>
  <si>
    <t>Цифры</t>
  </si>
  <si>
    <t>Части речи/ начальная школа  00026</t>
  </si>
  <si>
    <t>Школьные принадлежности 00020</t>
  </si>
  <si>
    <t>Эмоции и чувства</t>
  </si>
  <si>
    <t>Это я! 00057</t>
  </si>
  <si>
    <t>Я учусь писать числа и знаки</t>
  </si>
  <si>
    <t>Время и времена года Time and seasons 00050</t>
  </si>
  <si>
    <t>Предлоги направления и места                                                              Prepositions of direction and place 00059</t>
  </si>
  <si>
    <t>Тело человека Human body 00051</t>
  </si>
  <si>
    <t>Цвета Colours 00049</t>
  </si>
  <si>
    <t>Азбука и счет английская разрезная</t>
  </si>
  <si>
    <t>Азбука разрезная</t>
  </si>
  <si>
    <t>Алфавит разрезной 00007</t>
  </si>
  <si>
    <t>Ростомер.Азбука английская</t>
  </si>
  <si>
    <t>Ростомер.Весёлый ростомер 00055</t>
  </si>
  <si>
    <t>Ростомер.Космос 00012</t>
  </si>
  <si>
    <t>Ростомер.Любимые сказки</t>
  </si>
  <si>
    <t>Ростомер.Мы растём</t>
  </si>
  <si>
    <t>Ростомер.Мы растём с азбукой 00056</t>
  </si>
  <si>
    <t>Ростомер.Растём вместе</t>
  </si>
  <si>
    <t>Ростомер.Растём с азбукой</t>
  </si>
  <si>
    <t>Ростомер.Расти быстрее</t>
  </si>
  <si>
    <t>Ростомер.Расти с азбукой</t>
  </si>
  <si>
    <t>Ростомер.Расти с нами 00058</t>
  </si>
  <si>
    <t>Ростомер.Я расту 00008</t>
  </si>
  <si>
    <t>Плакат.Пиши правильно</t>
  </si>
  <si>
    <t>Плакат. Расписание уроков 00062</t>
  </si>
  <si>
    <t>Плакат. Расписание уроков 00061</t>
  </si>
  <si>
    <t>Плакат.Таблица сложения</t>
  </si>
  <si>
    <t>Плакат.Таблица умножения</t>
  </si>
  <si>
    <t>Плакат.Звуко-буквенный ряд 00010</t>
  </si>
  <si>
    <t>Плакат.Ряд чисел 00009</t>
  </si>
  <si>
    <t>Алфавит в картинках</t>
  </si>
  <si>
    <t>Лесные ягоды</t>
  </si>
  <si>
    <t>Обувь</t>
  </si>
  <si>
    <t>Ягоды</t>
  </si>
  <si>
    <t xml:space="preserve">Animals животные </t>
  </si>
  <si>
    <t>Colours цвета</t>
  </si>
  <si>
    <t>Домашние птицы</t>
  </si>
  <si>
    <t>Живой уголок</t>
  </si>
  <si>
    <t xml:space="preserve">Звуки вокруг нас </t>
  </si>
  <si>
    <t>Комнатные растения</t>
  </si>
  <si>
    <t>Мама и малыш</t>
  </si>
  <si>
    <t>Одежда</t>
  </si>
  <si>
    <t>Перелетные птицы</t>
  </si>
  <si>
    <t>Познакомимся со звуками</t>
  </si>
  <si>
    <t>Посуда</t>
  </si>
  <si>
    <t>Спецтехника</t>
  </si>
  <si>
    <t>Считаем на английском</t>
  </si>
  <si>
    <t>У кого какой малыш?</t>
  </si>
  <si>
    <t>Фрукты</t>
  </si>
  <si>
    <t>Цифры и счет</t>
  </si>
  <si>
    <t>Буквы и слова</t>
  </si>
  <si>
    <t>Веселый счет</t>
  </si>
  <si>
    <t>Все по клеточкам</t>
  </si>
  <si>
    <t>Изучаем счет</t>
  </si>
  <si>
    <t>Мои первые буквы</t>
  </si>
  <si>
    <t>Нарисуй, раскрась</t>
  </si>
  <si>
    <t>Первая азбука</t>
  </si>
  <si>
    <t>Первые буквы</t>
  </si>
  <si>
    <t>Пишем буквы</t>
  </si>
  <si>
    <t>Пишем и рисуем по клеточкам</t>
  </si>
  <si>
    <t>Рисуем играя</t>
  </si>
  <si>
    <t>Рисуем первые фигуры</t>
  </si>
  <si>
    <t>Рисуем фигуры</t>
  </si>
  <si>
    <t>Уроки для ребят</t>
  </si>
  <si>
    <t>Учимся вместе</t>
  </si>
  <si>
    <t>Учимся писать</t>
  </si>
  <si>
    <t>Учимся писать по клеточкам</t>
  </si>
  <si>
    <t>Учимся писать по точкам</t>
  </si>
  <si>
    <t>Учусь писать</t>
  </si>
  <si>
    <t>Я пишу сам</t>
  </si>
  <si>
    <t>Я учусь писать</t>
  </si>
  <si>
    <t>Я учусь писать по контуру</t>
  </si>
  <si>
    <t>Большие буквы</t>
  </si>
  <si>
    <t>Веселые буквы</t>
  </si>
  <si>
    <t>Веселые линии</t>
  </si>
  <si>
    <t>Веселые прописи</t>
  </si>
  <si>
    <t>Волшебные линии</t>
  </si>
  <si>
    <t>Мои первые прописи</t>
  </si>
  <si>
    <t>Мой первый счет</t>
  </si>
  <si>
    <t>От буквы к букве</t>
  </si>
  <si>
    <t>Пишем буквы и слова</t>
  </si>
  <si>
    <t>Пишем по клеточкам</t>
  </si>
  <si>
    <t>Раз, два, три</t>
  </si>
  <si>
    <t>От точки к точке/прописи</t>
  </si>
  <si>
    <t>Первые уроки/прописи</t>
  </si>
  <si>
    <t>Раскрась сам / прописи</t>
  </si>
  <si>
    <t>Тренируем руку/прописи</t>
  </si>
  <si>
    <t>Волк и козлята</t>
  </si>
  <si>
    <t>Гуси мои, гуси!</t>
  </si>
  <si>
    <t>Гуси-лебеди</t>
  </si>
  <si>
    <t>Два жадных медвежонка</t>
  </si>
  <si>
    <t>Двенадцать месяцев</t>
  </si>
  <si>
    <t>Дюймовочка</t>
  </si>
  <si>
    <t>Заяц-хваста</t>
  </si>
  <si>
    <t>Зимовье</t>
  </si>
  <si>
    <t>Коза-дереза</t>
  </si>
  <si>
    <t>Колобок</t>
  </si>
  <si>
    <t>Колосок</t>
  </si>
  <si>
    <t>Кот и лиса</t>
  </si>
  <si>
    <t>Курочка Ряба</t>
  </si>
  <si>
    <t>Лиса, заяц и петух</t>
  </si>
  <si>
    <t>Лисичка-сестричка и серый волк</t>
  </si>
  <si>
    <t>Петушок и бобовое зернышко</t>
  </si>
  <si>
    <t>Петушок-золотой гребешок</t>
  </si>
  <si>
    <t>По щучьему веленью</t>
  </si>
  <si>
    <t>Репка</t>
  </si>
  <si>
    <t>Теремок</t>
  </si>
  <si>
    <t>Тили-бом</t>
  </si>
  <si>
    <t>Три поросенка</t>
  </si>
  <si>
    <t>У страха глаза велики</t>
  </si>
  <si>
    <t>Чудесная азбука</t>
  </si>
  <si>
    <t>Бременские музыканты</t>
  </si>
  <si>
    <t>Кощей Бессмертный</t>
  </si>
  <si>
    <t>Красная Шапочка</t>
  </si>
  <si>
    <t>Крошечка-Хаврошечка</t>
  </si>
  <si>
    <t>Любимая мама</t>
  </si>
  <si>
    <t>Петушок золотой гребешок и жерновки</t>
  </si>
  <si>
    <t>Снегурочка</t>
  </si>
  <si>
    <t>Хитрая лиса</t>
  </si>
  <si>
    <t>Царевна-лягушка</t>
  </si>
  <si>
    <t>К.Чуковский "Топтыгин и лиса"</t>
  </si>
  <si>
    <t>Азбука мальчикам</t>
  </si>
  <si>
    <t>Английская азбука для малышей</t>
  </si>
  <si>
    <t>Кот в сапогах</t>
  </si>
  <si>
    <t>Лисичка со скалочкой</t>
  </si>
  <si>
    <t>Морозко</t>
  </si>
  <si>
    <t>Теремок в стихах</t>
  </si>
  <si>
    <t>К.Чуковский "Бармалей"</t>
  </si>
  <si>
    <t>К.Чуковский Краденое солнце</t>
  </si>
  <si>
    <t>К.Чуковский "Путаница"</t>
  </si>
  <si>
    <t>К.Чуковский "Тараканище"</t>
  </si>
  <si>
    <t>К.Чуковский Телефон</t>
  </si>
  <si>
    <t>К.Чуковский "Федорино горе"</t>
  </si>
  <si>
    <t>Давай дружить</t>
  </si>
  <si>
    <t>Думы</t>
  </si>
  <si>
    <t>Лиса и журавль</t>
  </si>
  <si>
    <t>Медвежата</t>
  </si>
  <si>
    <t>Мой папа</t>
  </si>
  <si>
    <t>Муха-певуха</t>
  </si>
  <si>
    <t>Счет для малышей</t>
  </si>
  <si>
    <t>В. Степанов "Веснушки"</t>
  </si>
  <si>
    <t>В.Степанов "День рождения Колокольчика"</t>
  </si>
  <si>
    <t>В.Степанов "Лесные звезды"</t>
  </si>
  <si>
    <t>В.Степанов "Подковки"</t>
  </si>
  <si>
    <t>В.Степанов "Серебряный ключик"</t>
  </si>
  <si>
    <t>В.Степанов "Тропинка в сказку"</t>
  </si>
  <si>
    <t>Капустный лист</t>
  </si>
  <si>
    <t>Мужик и медведь</t>
  </si>
  <si>
    <t>Сестрица Аленушка и братец Иванушка</t>
  </si>
  <si>
    <t>Царевна-Несмеяна</t>
  </si>
  <si>
    <t>Я учусь читать</t>
  </si>
  <si>
    <t>Азбука и счет обложка с золотой фольгой</t>
  </si>
  <si>
    <t>Букварь обложка с серебряной фольгой</t>
  </si>
  <si>
    <t>В мире животных обложка с золотой  фольгой</t>
  </si>
  <si>
    <t>Животный мир Земли обложка с золотой  фольгой</t>
  </si>
  <si>
    <t>Мудрые сказки обложка с золотой фольгой</t>
  </si>
  <si>
    <t>Сказки обложка с золотой  фольгой</t>
  </si>
  <si>
    <t>Сказки и потешки обложка с золотой  фольгой</t>
  </si>
  <si>
    <t>Страна сказок обложка с золотой фольгой</t>
  </si>
  <si>
    <t>А.Барто "Книга стихов" обложка с золотой фольгой</t>
  </si>
  <si>
    <t>К.Чуковский "Муха-Цокотуха.Сказки" обложка с золотой фольгой</t>
  </si>
  <si>
    <t>К.Чуковский "Сказки" обложка с золотой фольгой</t>
  </si>
  <si>
    <t>Азбука и счет</t>
  </si>
  <si>
    <t>Букварь</t>
  </si>
  <si>
    <t>В мире животных</t>
  </si>
  <si>
    <t>Животный мир Земли</t>
  </si>
  <si>
    <t>Любимые сказки</t>
  </si>
  <si>
    <t>Мудрые сказки</t>
  </si>
  <si>
    <t>Сказки и потешки</t>
  </si>
  <si>
    <t>Страна сказок</t>
  </si>
  <si>
    <t>В.Степанов "Стихи и сказки"</t>
  </si>
  <si>
    <t xml:space="preserve">К.Чуковский "Муха-Цокотуха.Сказки" </t>
  </si>
  <si>
    <t xml:space="preserve">К.Чуковский "Сказки" </t>
  </si>
  <si>
    <t>А.Барто "Книга стихов"</t>
  </si>
  <si>
    <t>Азбука и счёт для малышей</t>
  </si>
  <si>
    <t>Веселый урок</t>
  </si>
  <si>
    <t>Волшебные сказки</t>
  </si>
  <si>
    <t>Времена года</t>
  </si>
  <si>
    <t>Лучшие сказки/ по слогам</t>
  </si>
  <si>
    <t>Мир животных</t>
  </si>
  <si>
    <t>Мои волшебные сказки/ по слогам</t>
  </si>
  <si>
    <t>Мои любимые сказки</t>
  </si>
  <si>
    <t>Стихи для мальчиков</t>
  </si>
  <si>
    <t>Я учусь считать</t>
  </si>
  <si>
    <t>К.Чуковский "Айболит и другие сказки"</t>
  </si>
  <si>
    <t>К.Чуковский "Сказки и стихи"</t>
  </si>
  <si>
    <t>К.Чуковский "Тараканище и другие сказки"</t>
  </si>
  <si>
    <t>В гостях у зверят</t>
  </si>
  <si>
    <t>Веселые овощи</t>
  </si>
  <si>
    <t>Гуси, мои гуси</t>
  </si>
  <si>
    <t>Загадки</t>
  </si>
  <si>
    <t>Лесная полянка</t>
  </si>
  <si>
    <t>Лесные друзья</t>
  </si>
  <si>
    <t>Лесные тропинки</t>
  </si>
  <si>
    <t>Мои друзья</t>
  </si>
  <si>
    <t>О зверятах</t>
  </si>
  <si>
    <t>Подводное путешествие</t>
  </si>
  <si>
    <t>Поехали</t>
  </si>
  <si>
    <t>Потешки</t>
  </si>
  <si>
    <t>Прогулка в зоопарк</t>
  </si>
  <si>
    <t>Прятки на грядке</t>
  </si>
  <si>
    <t>Пузырь, соломинка и лапоть</t>
  </si>
  <si>
    <t>Скороговорки малышам</t>
  </si>
  <si>
    <t>Умные машины</t>
  </si>
  <si>
    <t xml:space="preserve">Во саду ли в огороде </t>
  </si>
  <si>
    <t>Где кто живет?</t>
  </si>
  <si>
    <t>Где чей дом?</t>
  </si>
  <si>
    <t>Звуки</t>
  </si>
  <si>
    <t>Кто здесь живет?</t>
  </si>
  <si>
    <t>Магазин</t>
  </si>
  <si>
    <t>Мы готовим</t>
  </si>
  <si>
    <t>Объемные фигуры</t>
  </si>
  <si>
    <t>Транспорт вокруг нас</t>
  </si>
  <si>
    <t>Учимся сравнивать</t>
  </si>
  <si>
    <t>Отгадай-ка</t>
  </si>
  <si>
    <t>Медведь</t>
  </si>
  <si>
    <t>Три сокола</t>
  </si>
  <si>
    <t>Крылатый, мохнатый и масленый</t>
  </si>
  <si>
    <t>Рукавичка</t>
  </si>
  <si>
    <t>К.Чуковский "Краденое солнце"</t>
  </si>
  <si>
    <t>Бабка-Ёжка</t>
  </si>
  <si>
    <t>Забавные потешки</t>
  </si>
  <si>
    <t>Загадки для малышей</t>
  </si>
  <si>
    <t>Лесные жители</t>
  </si>
  <si>
    <t>Пожарная техника</t>
  </si>
  <si>
    <t>Про машины</t>
  </si>
  <si>
    <t>Шалунишки</t>
  </si>
  <si>
    <t>Весёлые стихи</t>
  </si>
  <si>
    <t>Книжка о технике</t>
  </si>
  <si>
    <t>Любимые стихи о животных</t>
  </si>
  <si>
    <t>Отгадай, кто это?</t>
  </si>
  <si>
    <t>Поиграть решили в прятки</t>
  </si>
  <si>
    <t>Хит!</t>
  </si>
  <si>
    <t>82 наклейки</t>
  </si>
  <si>
    <t>Бумага 100% белизны</t>
  </si>
  <si>
    <t>32 наклейки</t>
  </si>
  <si>
    <t>51 наклейка</t>
  </si>
  <si>
    <t>129 многоразовых наклеек</t>
  </si>
  <si>
    <t>170 многоразовых наклеек</t>
  </si>
  <si>
    <t>48 наклеек</t>
  </si>
  <si>
    <t>224 наклейки</t>
  </si>
  <si>
    <t>200 наклеек</t>
  </si>
  <si>
    <t>253 наклейки</t>
  </si>
  <si>
    <t>199 наклеек</t>
  </si>
  <si>
    <t>215 наклеек</t>
  </si>
  <si>
    <t>80 наклеек</t>
  </si>
  <si>
    <t>с цветными точками</t>
  </si>
  <si>
    <t>с черными точками</t>
  </si>
  <si>
    <t>КРУПНЫЙ КОНТУР</t>
  </si>
  <si>
    <t>64 страницы</t>
  </si>
  <si>
    <t>КРУПНЫЙ КОНТУР, 64 страницы</t>
  </si>
  <si>
    <t>Раскраска ПО ЦИФРАМ</t>
  </si>
  <si>
    <t>мальчик</t>
  </si>
  <si>
    <r>
      <t>Татьяна Горбачёва</t>
    </r>
    <r>
      <rPr>
        <sz val="8"/>
        <rFont val="Tahoma"/>
        <family val="2"/>
        <charset val="204"/>
      </rPr>
      <t>, рисованные иллюстрации</t>
    </r>
  </si>
  <si>
    <t>Татьяна Горбачёва</t>
  </si>
  <si>
    <t>5-6 класс</t>
  </si>
  <si>
    <t>3-4 класс</t>
  </si>
  <si>
    <t>английский язык</t>
  </si>
  <si>
    <t>945 х 405 мм</t>
  </si>
  <si>
    <t>940 х 420 мм</t>
  </si>
  <si>
    <t>945 х 155 мм</t>
  </si>
  <si>
    <t>935 х 145 мм</t>
  </si>
  <si>
    <t>946 х 155 мм</t>
  </si>
  <si>
    <t>940 х 168 мм</t>
  </si>
  <si>
    <t>250 х 163 мм</t>
  </si>
  <si>
    <t>Т.Горбачева</t>
  </si>
  <si>
    <t>сказка, рисованные иллюстрации</t>
  </si>
  <si>
    <t>потешки, пушистики</t>
  </si>
  <si>
    <t>сказка, пушистики</t>
  </si>
  <si>
    <t>сказка</t>
  </si>
  <si>
    <t>бел.нар.сказка, компьютерная графика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</si>
  <si>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сказка, компьютерная графика</t>
    </r>
  </si>
  <si>
    <t>стихи, пушистики</t>
  </si>
  <si>
    <t>азбука и счет</t>
  </si>
  <si>
    <t>букварь, рисованные иллюстрации</t>
  </si>
  <si>
    <t>стихи про животных, рисованные иллюстрации</t>
  </si>
  <si>
    <t>рисованные иллюстрации, сказки: Царевна-лягушка, Баба-яга, Золотой топор, Царевна-несмеяна</t>
  </si>
  <si>
    <t>рисованные иллюстрации, сказки: Теремок, Петушок-золотой гребешок, Волк и козлята, Два медвежонка, 
Колобок, Колосок, В гостях у солнышка</t>
  </si>
  <si>
    <t>рисованные иллюстрации, сказки: Зимовье, Рукавичка, Крылатый, мохнатый и масленый, Курочка Ряба,
Лиса, заяц и петух, Гуси, мои гуси, Кошкин дом</t>
  </si>
  <si>
    <t>рисованные иллюстрации, сказки: Чудо, Арык в поле, Кощей Бессмертный, Леший, Три сокола, Король-лягушонок</t>
  </si>
  <si>
    <t>сборник стихов А.Барто</t>
  </si>
  <si>
    <t>Муха-цокотуха, Телефон, Тараканище, Мойдодыр</t>
  </si>
  <si>
    <t>Айболит, Бармалей</t>
  </si>
  <si>
    <t>Красная Шапочка, Морозко, Маша и Медведь, По щучему велению, Двенадцать месяцев, Кот в сапогах</t>
  </si>
  <si>
    <t>Теремок, Петушок-золотой гребешок, Волк и козлята, Два медведя, Колосок и др.</t>
  </si>
  <si>
    <t>Зимовье, Рукавичка, Курочка Ряба, Крылатый, мохнатый и масляный, Лиса, заяц и петух, потешки</t>
  </si>
  <si>
    <t>Владимир Степанов,                                                             сборник стихов и сказок</t>
  </si>
  <si>
    <t>сборник стихов А.Барто, новая обложка</t>
  </si>
  <si>
    <t>азбука</t>
  </si>
  <si>
    <t>азбука и счет, рисованные иллюстрации</t>
  </si>
  <si>
    <t>Сказка про Зайку, стихи о правилах поведения</t>
  </si>
  <si>
    <t>рисованные иллюстрации, сказки: Звери в яме, Гуси-лебеди, Двенадцать месяцев, Кривая уточка, Снегурочка</t>
  </si>
  <si>
    <t>рисованные иллюстрации, стихи про времена года, цвета, время суток, сказка Двенадцать месяцев</t>
  </si>
  <si>
    <t>рисованные иллюстрации, сказки: Царевна-Несмеяна, Кощей Бессмертный, Золотой топор, Белая уточка, Сестрица Аленушка и братец Иванушка</t>
  </si>
  <si>
    <t>животные и птицы континентов, рисованные иллюстрации, стихи</t>
  </si>
  <si>
    <t>рисованные иллюстрации, сказки: Три сокола, Чудо, Арык в поле, Кот и лиса, Король-лягушонок</t>
  </si>
  <si>
    <t>Коза-дереза, Курочка Ряба, Лисичка-сестричка и серый волк, Теремок, У страха глаза велики</t>
  </si>
  <si>
    <t xml:space="preserve">рисованные иллюстрации; русские народные сказки: Морозко в обработке А.Афанасьева, Кот в сапогах, Красная шапочка, По щучьему велению </t>
  </si>
  <si>
    <t>счет в стихах, задачки, пушистики</t>
  </si>
  <si>
    <t>Муха-Цокотуха, Слониха читает, Мойдодыр, Черепаха, Телефон, Радость, Закаляка, Ежики смеются, Поросенок</t>
  </si>
  <si>
    <t>стихи, рисованные иллюстрации</t>
  </si>
  <si>
    <t>загадки в стихах</t>
  </si>
  <si>
    <t>загадки, пушистики</t>
  </si>
  <si>
    <t>загадки, рисованные иллюстрации</t>
  </si>
  <si>
    <t>загадки в стихах, пушистики</t>
  </si>
  <si>
    <t xml:space="preserve">web-ресурсы:    slovo-vtb@mail.ru ;  www.slovo-book.ru          </t>
  </si>
  <si>
    <t>ISBN</t>
  </si>
  <si>
    <t>9785912826382</t>
  </si>
  <si>
    <t>Цена прайс,руб</t>
  </si>
  <si>
    <t>Цена со скидкой, руб</t>
  </si>
  <si>
    <t>Год издания</t>
  </si>
  <si>
    <t>2022</t>
  </si>
  <si>
    <t>2021</t>
  </si>
  <si>
    <t>2020</t>
  </si>
  <si>
    <t>2019</t>
  </si>
  <si>
    <t>2018</t>
  </si>
  <si>
    <t>2017</t>
  </si>
  <si>
    <t>2016</t>
  </si>
  <si>
    <t>Размер Вашей скидки составляет:</t>
  </si>
  <si>
    <t>Сумма Вашего заказа, руб.:</t>
  </si>
  <si>
    <t>Вес Вашего заказа, кг.:</t>
  </si>
  <si>
    <t>Расчетный объем Вашего заказа, куб.м.:</t>
  </si>
  <si>
    <t>В пачке, шт</t>
  </si>
  <si>
    <t>100/300</t>
  </si>
  <si>
    <t>120/10</t>
  </si>
  <si>
    <t>100/10</t>
  </si>
  <si>
    <t>80/10</t>
  </si>
  <si>
    <t>120/80/10</t>
  </si>
  <si>
    <t>Ваш заказ</t>
  </si>
  <si>
    <t>%</t>
  </si>
  <si>
    <t>Сумма Вашего заказа, руб</t>
  </si>
  <si>
    <t>Вес Вашего заказа, кг</t>
  </si>
  <si>
    <t>код ТНВЭД</t>
  </si>
  <si>
    <t>Серия "ПОЧИТАЕМ"</t>
  </si>
  <si>
    <t xml:space="preserve">Красочные книжки для первого чтения в лакированной обложке с лощеными страницами.Формат: 20 х 26 см, 10 стр. + 2 стр. наклеек. Текст крупный и разделен на слоги. 82 наклейки в каждой книге: "приклей - подбери по тени" и "приклей по заданию к прочитанному тексту". </t>
  </si>
  <si>
    <t>РАСКРАСКИ серии "Я УЧУСЬ"</t>
  </si>
  <si>
    <t>Раскраски с НАКЛЕЙКАМИ в мягкой МЕЛОВАННОЙ обложке формата 20,5х28 см на 32 страницах, стикер 41х23 см, цветные странички (красочность 2+0) с увлекательными заданиями!</t>
  </si>
  <si>
    <t>СУПЕРРАСКРАСКИ серии "ВЕСЁЛАЯ КИСТОЧКА"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</si>
  <si>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</si>
  <si>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РАСКРАСКИ серии "МИНИ-АЛЬБОМ С НАКЛЕЙКАМИ" </t>
  </si>
  <si>
    <t>Раскраска-альбом в мягкой МЕЛОВАННОЙ обложке формата 20 х 14 см, 32 стр, с НАКЛЕЙКАМИ - образцами для раскрашивания</t>
  </si>
  <si>
    <t>Серия "КНИЖКА С КАРТИНКАМИ"</t>
  </si>
  <si>
    <t>РАСКРАСКИ серии "ЗВЁЗДОЧКА"</t>
  </si>
  <si>
    <t>КНИГИ С НАКЛЕЙКАМИ</t>
  </si>
  <si>
    <t>Серия "МОЗАИКА НАКЛЕЕК"</t>
  </si>
  <si>
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</t>
  </si>
  <si>
    <t>Серия "КНИЖКА-ИГРУШКА"</t>
  </si>
  <si>
    <t xml:space="preserve">Развивающие книги формата 16х22 см с дополнительно раскладывающимися страницами, в мелованной обложке. Объем - 12 страниц + полноразмерный разворот с 48 наклейками. Наклейки нужно приклеить в специальные окошки на страницах книг, выполняя игровые задания. </t>
  </si>
  <si>
    <r>
      <t xml:space="preserve">Книжки в мелованной обложке, 20х26 см, 4 стр. В каждой - более </t>
    </r>
    <r>
      <rPr>
        <b/>
        <sz val="18"/>
        <color indexed="10"/>
        <rFont val="Tahoma"/>
        <family val="2"/>
        <charset val="204"/>
      </rPr>
      <t>50</t>
    </r>
    <r>
      <rPr>
        <b/>
        <sz val="12"/>
        <color indexed="10"/>
        <rFont val="Tahoma"/>
        <family val="2"/>
        <charset val="204"/>
      </rPr>
      <t xml:space="preserve"> наклеек животных или фруктов/овощей или транспорта. Наклейки  нужно приклеить на тени на внутренней стороне обложки, подобрав по силуэту, или  использовать самостоятельно как декоративные элементы. </t>
    </r>
  </si>
  <si>
    <t>Серия "НАКЛЕЙ-КА"</t>
  </si>
  <si>
    <t>Раскраска-альбом в мягкой МЕЛОВАННОЙ обложке формата 20 х 14 см, 48 стр, с НАКЛЕЙКАМИ - образцами для раскрашивания</t>
  </si>
  <si>
    <t>Серия "КНИЖКА С НАКЛЕЙКАМИ"</t>
  </si>
  <si>
    <r>
      <t xml:space="preserve">Книги на офсете в мелованной обложке формата 14 х 20 см, 18 стр., с НАКЛЕЙКАМИ, которые нужно приклеить в специальные места на страничках. В каждой - более </t>
    </r>
    <r>
      <rPr>
        <b/>
        <sz val="18"/>
        <color indexed="10"/>
        <rFont val="Tahoma"/>
        <family val="2"/>
        <charset val="204"/>
      </rPr>
      <t>80</t>
    </r>
    <r>
      <rPr>
        <b/>
        <sz val="12"/>
        <color indexed="10"/>
        <rFont val="Tahoma"/>
        <family val="2"/>
        <charset val="204"/>
      </rPr>
      <t xml:space="preserve"> наклеек. </t>
    </r>
  </si>
  <si>
    <t>ВОДНАЯ РАСКРАСКА</t>
  </si>
  <si>
    <t xml:space="preserve">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</si>
  <si>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r>
      <t xml:space="preserve">Формат 20,5х28 см, 48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</si>
  <si>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СУПЕРРАСКРАСКИ-МИНИ серии "ВЕСЁЛАЯ КИСТОЧКА"                                                                                                                                                                                        </t>
  </si>
  <si>
    <t xml:space="preserve">Суперраскраски альбомного формата 14х20 см, 32 стр. </t>
  </si>
  <si>
    <t xml:space="preserve"> Раскраски А4 формата 20х26 см  в МЕЛОВАННОЙ обложке на 8 стр. для самых маленьких с ОБРАЗЦАМИ для раскрашивания и КРУПНЫМ контуром. 8 картинок для раскрашивания</t>
  </si>
  <si>
    <t xml:space="preserve"> Раскраски А4 формата 20х26 см  в МЕЛОВАННОЙ обложке с принцессами и куклами. 8 страниц, 8 картинок для раскрашивания</t>
  </si>
  <si>
    <t xml:space="preserve"> Раскраски А4 формата 20х26 см в МЕЛОВАННОЙ обложке с машинами и техникой. 8 страниц, 8 картинок для раскрашивания</t>
  </si>
  <si>
    <t xml:space="preserve"> Раскраски А4 формата 20х26 см в МЕЛОВАННОЙ обложке. 8 страниц, 8 картинок для раскрашивания</t>
  </si>
  <si>
    <t>Серия "Длинная Раскраска-РАСКЛАДУШКА"</t>
  </si>
  <si>
    <t xml:space="preserve"> Раскраски-гармошки формата 21х28 см /в развернутом виде - 84х28 см/ на плотном офсете. Иллюстрации на всех страницах связаны друг с другом фоном и элементами рисунка, перетекают друг в друга, создавая общий рисунок.</t>
  </si>
  <si>
    <t>Серия "ВЕСЕЛЫЙ КАРАНДАШ"</t>
  </si>
  <si>
    <t>Раскраски в яркой МЕЛОВАННОЙ обложке формата 14х20 см с 8 офсетными стр.</t>
  </si>
  <si>
    <t xml:space="preserve">РАСКРАСКИ-невидимки серии "СТИРАЙ И ИГРАЙ"                                                                                                                                                                                                       </t>
  </si>
  <si>
    <t xml:space="preserve">10-страничные раскраски для дошкольников на МЕЛОВАННОЙ бумаге формата 16х22 см. Выполняя игровые задания на страницах книжек, нужно ПОТЕРЕТЬ МОНЕТКОЙ белые окошки и найти нужный ответ.                                                                    </t>
  </si>
  <si>
    <t xml:space="preserve">"РАСКРАСКА-НЕВИДИМКА"                                                                                                                                                                                                          </t>
  </si>
  <si>
    <t>Серия "КУКЛА - ВЫРЕЗАЙ И ИГРАЙ"</t>
  </si>
  <si>
    <t xml:space="preserve">Книга-вырезалка в плотной картонной обложке 16 х 21 см, 12 офсетных стр. С обложки нужно вырезать куклу, с блока - одежду для куклы. </t>
  </si>
  <si>
    <t>Серия "АППЛИКАЦИИ"</t>
  </si>
  <si>
    <t xml:space="preserve">Книга-АППЛИКАЦИЯ в мягкой обложке, 14 х 20 см, 14 стр. Вырезать части рисунка, приклеить на контур на специальных страничках. Яркие картинки-аппликации с закругленными контурами подойдут и для самых маленьких мастеров. </t>
  </si>
  <si>
    <t>ОБУЧАЮЩАЯ ПРОДУКЦИЯ</t>
  </si>
  <si>
    <t xml:space="preserve">Серия "ЧИТАЕМ ВМЕСТЕ" </t>
  </si>
  <si>
    <t>Авторский букварь Т.А. Горбачевой в твердом переплете 7БЦ, 20 х 27 см, 80 страниц с красочными полноцветными иллюстрациями</t>
  </si>
  <si>
    <t>РАБОЧИЕ ТЕТРАДИ</t>
  </si>
  <si>
    <t xml:space="preserve">ПЛАКАТЫ на картоне </t>
  </si>
  <si>
    <t>Тематические плакаты формата 44х59 см.</t>
  </si>
  <si>
    <t>ПЛАКАТЫ на картоне</t>
  </si>
  <si>
    <t>КАРТОЧКИ РАЗВИВАЮЩИЕ ДЛЯ ДОШКОЛЬНИКОВ</t>
  </si>
  <si>
    <t>Комплекты из 33 картонных карточек формата 12х12 см  в КАРТОННОЙ УПАКОВКЕ</t>
  </si>
  <si>
    <t>Комплекты из 12 картонных карточек формата 12х12 см</t>
  </si>
  <si>
    <t>Комплекты из 12 картонных карточек формата 11х11 см                                                                                 в упаковке с ЕВРОПОДВЕСОМ</t>
  </si>
  <si>
    <t>ПРОПИСИ</t>
  </si>
  <si>
    <t xml:space="preserve">Прописи формата 14х20 см, 14 полноЦВЕТНЫХ стр. на офсете с игровыми ЗАДАНИЯМИ </t>
  </si>
  <si>
    <t>ПРОПИСИ серии "ЗВЁЗДОЧКА"</t>
  </si>
  <si>
    <t>Обучающие увлекательные прописи А4 формата 20х26 см. в МЕЛОВАННОЙ обложке, 8 стр.</t>
  </si>
  <si>
    <t>Прописи на офсете в яркой МЕЛОВАННОЙ обложке, формата 14х20 см, блок 8 стр.</t>
  </si>
  <si>
    <t>КНИГИ В МЯГКОЙ ОБЛОЖКЕ</t>
  </si>
  <si>
    <t>Серия "МОЯ ЛЮБИМАЯ КНИЖКА"</t>
  </si>
  <si>
    <t>Книга на офсете в мелованной обложке, 13 х 20 см, 16 стр.+обложка. Самые ПЕРВЫЕ СКАЗКИ - в этой серии!</t>
  </si>
  <si>
    <t>Серия "МОЯ ПЕРВАЯ КНИЖКА"</t>
  </si>
  <si>
    <r>
      <t xml:space="preserve">Книга на офсете в </t>
    </r>
    <r>
      <rPr>
        <b/>
        <sz val="12"/>
        <color indexed="30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14 х 20 см,                                                          блок 12 стр. Лучшие СКАЗКИ - в этой серии!</t>
    </r>
  </si>
  <si>
    <t xml:space="preserve">Книги серии "ЧИТАЕМ ПО СЛОГАМ"  </t>
  </si>
  <si>
    <r>
      <t xml:space="preserve">Книги формата 16х22 см. в яркой </t>
    </r>
    <r>
      <rPr>
        <b/>
        <sz val="12"/>
        <color indexed="62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блок 8 стр. Текст разделен ПО СЛОГАМ!</t>
    </r>
  </si>
  <si>
    <t>Книги формата 14х20 см, 14 полноЦВЕТНЫХ стр. на офсете.                                                                 Текст разделен ПО СЛОГАМ!</t>
  </si>
  <si>
    <t>КНИГИ В ТВЕРДОМ ПЕРЕПЛЕТЕ</t>
  </si>
  <si>
    <t xml:space="preserve">ЗОЛОТАЯ СЕРИЯ "Детям в подарок" </t>
  </si>
  <si>
    <t>Книга в твердом переплете 7БЦ, 20 х 27 см, 32 стр, КРАСОЧНЫЕ полноцветные иллюстрации, ОБЛОЖКА С ФОЛЬГОЙ</t>
  </si>
  <si>
    <t xml:space="preserve">Серия "ДЕТЯМ В ПОДАРОК" </t>
  </si>
  <si>
    <t>Книга в твердом переплете 7БЦ, 20 х 27 см, 32 стр, КРАСОЧНЫЕ полноцветные иллюстрации</t>
  </si>
  <si>
    <t xml:space="preserve"> </t>
  </si>
  <si>
    <t xml:space="preserve">Серия "КАПЕЛЬКА" </t>
  </si>
  <si>
    <t>Книга в твердом переплете 7БЦ, 14 х 20 см, 48 стр, КРАСОЧНЫЕ полноцветные иллюстрации</t>
  </si>
  <si>
    <t>КНИГИ НА КАРТОНЕ</t>
  </si>
  <si>
    <t xml:space="preserve">Книги с ГЛАЗКАМИ серии "ВЕСЕЛЫЕ ГЛАЗКИ" </t>
  </si>
  <si>
    <t xml:space="preserve">Книжки-ЛОТО на КАРТОНе серии "РАДУГА" </t>
  </si>
  <si>
    <t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</t>
  </si>
  <si>
    <t>Книги на КАРТОНЕ, 16 х 21 см, 8 стр, бумвиниловый корешок</t>
  </si>
  <si>
    <t>Книги на КАРТОНЕ, 15 х 21,5 см, 8 стр, цельнокрытые</t>
  </si>
  <si>
    <t>Итого:</t>
  </si>
  <si>
    <t>БелАз</t>
  </si>
  <si>
    <t>Два медвежонка</t>
  </si>
  <si>
    <t>Джип</t>
  </si>
  <si>
    <t>Игрушка-головоломка "ПАЗЛ на планшете"</t>
  </si>
  <si>
    <t>Картонный пазл 16х24 см на картонной подложке - рамке для собирания пазла.</t>
  </si>
  <si>
    <t>24 элемента</t>
  </si>
  <si>
    <t>Лесные зверята</t>
  </si>
  <si>
    <t>Наш двор</t>
  </si>
  <si>
    <t>Потешки. Дождик</t>
  </si>
  <si>
    <t>Динозаврик</t>
  </si>
  <si>
    <t>Любимая лошадка</t>
  </si>
  <si>
    <t>Цыпленок</t>
  </si>
  <si>
    <t>Шустрый зайчонок</t>
  </si>
  <si>
    <t>РАСКРАСКИ с ОБРАЗЦАМИ для раскрашивания</t>
  </si>
  <si>
    <t>Вертолёты</t>
  </si>
  <si>
    <t>14 страниц, 14 картинок для раскрашивания</t>
  </si>
  <si>
    <t>Состав числа</t>
  </si>
  <si>
    <t>Таблица умножения</t>
  </si>
  <si>
    <t>Едем, плаваем, летаем</t>
  </si>
  <si>
    <t>Любимые куклы</t>
  </si>
  <si>
    <t>Техника для ребят</t>
  </si>
  <si>
    <t>НОВИНКИ!</t>
  </si>
  <si>
    <t>Раскраски формата А5, размер  14х20 см с 14 полноЦВЕТНЫМИ стр. на офсете с ОБРАЗЦАМИ для раскрашивания. 14 картинок для раскрашивания</t>
  </si>
  <si>
    <t>Книги НА КАРТОНЕ цельнокрытые, 12 х 14 см, 8 стр, ГЛАЗКИ с цветным веком и ресничками, УФ-лакировка обложки</t>
  </si>
  <si>
    <t xml:space="preserve">Серия "КРОХА" </t>
  </si>
  <si>
    <t>Книга в твердом переплете 7БЦ, 10,4 х 14 см, 48 стр, КРАСОЧНЫЕ полноцветные иллюстрации</t>
  </si>
  <si>
    <t>Кроха</t>
  </si>
  <si>
    <t>Теремок, Маша и медведь, Волк и козлята, Звери в яме; рисованные иллюстрации</t>
  </si>
  <si>
    <t>Серия "КНИЖКА+ПАЗЛ"</t>
  </si>
  <si>
    <t xml:space="preserve">Книги на КАРТОНЕ цельнокрытые, 10 х 14 см, 8 стр, УФ-лакировка обложки, на последней странице - пазл. </t>
  </si>
  <si>
    <t>ПАЗЛ</t>
  </si>
  <si>
    <t>В нашем дворе</t>
  </si>
  <si>
    <t>пазл из 6 деталей</t>
  </si>
  <si>
    <t>Наш лес</t>
  </si>
  <si>
    <t>Наши машины</t>
  </si>
  <si>
    <t>Прогулка на лугу</t>
  </si>
  <si>
    <t>Серия "Книжки-РАСКЛАДУШКИ" на КАРТОНе</t>
  </si>
  <si>
    <t>Книги на КАРТОНЕ, 15 х 75 см., в сложенном виде 15 х 15 см., 10 стр.</t>
  </si>
  <si>
    <t>Кн-раскл</t>
  </si>
  <si>
    <t>Загадка за загадкой</t>
  </si>
  <si>
    <t>Пых</t>
  </si>
  <si>
    <t>Спи, моя радость</t>
  </si>
  <si>
    <t xml:space="preserve">Книги на КАРТОНе серии "РАДУГА" </t>
  </si>
  <si>
    <t>Книги на КАРТОНЕ цельнокрытые, 10 х 14 см, 8 стр, УФ-лакировка обложки</t>
  </si>
  <si>
    <t>Радуга</t>
  </si>
  <si>
    <t>азбука в стихах, пушистики</t>
  </si>
  <si>
    <t>Веселые зверята</t>
  </si>
  <si>
    <t>стихи про зверят, пушистики</t>
  </si>
  <si>
    <t>Веселые стишки</t>
  </si>
  <si>
    <t>Во дворе кто живет?</t>
  </si>
  <si>
    <t>Добрые стишки</t>
  </si>
  <si>
    <t>Забавные уроки</t>
  </si>
  <si>
    <t>Кто живет во дворе?</t>
  </si>
  <si>
    <t>Любимые загадки</t>
  </si>
  <si>
    <t>Моя первая книжка о технике</t>
  </si>
  <si>
    <t>стихи</t>
  </si>
  <si>
    <t>Неотложные дела</t>
  </si>
  <si>
    <t>Потешки.Дождик</t>
  </si>
  <si>
    <t>Просто загадки</t>
  </si>
  <si>
    <t>100/80/10</t>
  </si>
  <si>
    <t>Я считаю</t>
  </si>
  <si>
    <t>счет</t>
  </si>
  <si>
    <t>Серия "НАКЛЕЙ И РАСКРАСЬ"</t>
  </si>
  <si>
    <t>Гонки</t>
  </si>
  <si>
    <t>106 наклеек</t>
  </si>
  <si>
    <t>Перейти к аппликациям "Три кота"</t>
  </si>
  <si>
    <t>Перейти к раскраскам "Фиксики"</t>
  </si>
  <si>
    <t>2 вида этой же серии Раскрасок по лицензии "Фиксики" смотрите в блоке "БРЕНДЫ" в начале прайса</t>
  </si>
  <si>
    <t>6 видов этой же серии "Почитаем" по лицензии "Три Богатыря" смотрите в блоке "БРЕНДЫ" в начале прайса</t>
  </si>
  <si>
    <t>Перейти к  "Трем Богатырям"</t>
  </si>
  <si>
    <t>4 вида этой же серии "Я учусь" по лицензии "Три Богатыря" смотрите в блоке "БРЕНДЫ" в начале прайса</t>
  </si>
  <si>
    <t>6 видов этой же серии "Веселая кисточка" по лицензии "Три Богатыря" смотрите в блоке "БРЕНДЫ" в начале прайса</t>
  </si>
  <si>
    <t>4 вида этой же серии "Мини-альбом с наклейками" по лицензии "Три Богатыря" смотрите в блоке "БРЕНДЫ" в начале прайса</t>
  </si>
  <si>
    <t>6 видов этой же серии "Книжка с картинками" по лицензии "Три Богатыря" смотрите в блоке "БРЕНДЫ" в начале прайса</t>
  </si>
  <si>
    <t>Перейти к раскраскам "Три Богатыря"</t>
  </si>
  <si>
    <t>12 видов этой же серии "Звёздочка" по лицензии "Три Богатыря" смотрите в блоке "БРЕНДЫ" в начале прайса</t>
  </si>
  <si>
    <t>На полянке</t>
  </si>
  <si>
    <t>Книжка с наклейками для детей 4-7 лет, формат А4 20х26см, лакированная обложка,  8 страниц с заданиями, играми с наклейками.</t>
  </si>
  <si>
    <t>Математика. Складываем и вычитаем</t>
  </si>
  <si>
    <t>12 видов этой же серии "Звёздочка" по лицензии "Фиксики" смотрите в блоке "БРЕНДЫ" в начале прайса</t>
  </si>
  <si>
    <t>Пиши правильно</t>
  </si>
  <si>
    <t>30 элементов</t>
  </si>
  <si>
    <t>Бельчонок</t>
  </si>
  <si>
    <t>Серия "ЛЮБИМАЯ КНИЖКА"</t>
  </si>
  <si>
    <t>Книга в твердом переплете 7БЦ, 14 х 20 см, 96 стр, КРАСОЧНЫЕ полноцветные иллюстрации</t>
  </si>
  <si>
    <t>рисованные иллюстрации, сказки: Муха-цокотуха, Слониха читает, Мойдодыр, Черепаха, Телефон, Ёжики смеются, Айболит, Поросенок, Бармалей, Федорино горе, Радость, Закаляка</t>
  </si>
  <si>
    <t>рисованные иллюстрации, сказки: Заяц-хваста, Колобок, Волк и козлята, Кошкин дом, Медведь и стариковы дочки, Петушок и бобовое зёрнышко, Репка, Три поросенка, Курочка-Ряба, Теремок</t>
  </si>
  <si>
    <t>2023</t>
  </si>
  <si>
    <t>Модница</t>
  </si>
  <si>
    <t>Самая красивая</t>
  </si>
  <si>
    <t>Обучение грамоте. Учимся писать буквы. Часть 1</t>
  </si>
  <si>
    <t xml:space="preserve">Тел.: </t>
  </si>
  <si>
    <t>Перейти к мини-альбомам бренда "Три Богатыря"</t>
  </si>
  <si>
    <t>4 вида этой же серии "Мини-альбом с наклейками" по лицензии "Синий трактор" смотрите в блоке "БРЕНДЫ" в начале прайса</t>
  </si>
  <si>
    <t>Перейти к мини-альбомам бренда "Синий трактор"</t>
  </si>
  <si>
    <t>Динозавры</t>
  </si>
  <si>
    <t>Прогулка по морю</t>
  </si>
  <si>
    <t>Аэропорт</t>
  </si>
  <si>
    <t>9785000339992 00052</t>
  </si>
  <si>
    <t>9785000339992 00005</t>
  </si>
  <si>
    <t>9785000339992 00039</t>
  </si>
  <si>
    <t>9785000339992 00014</t>
  </si>
  <si>
    <t>9785000339992 00046</t>
  </si>
  <si>
    <t>9785000339992 00024</t>
  </si>
  <si>
    <t>9785000339992 00047</t>
  </si>
  <si>
    <t>9785000339992 00048</t>
  </si>
  <si>
    <t>9785000339992 00045</t>
  </si>
  <si>
    <t>9785000339992 00022</t>
  </si>
  <si>
    <t>9785000339992 00016</t>
  </si>
  <si>
    <t>9785000339992 00015</t>
  </si>
  <si>
    <t>9785000339992 00023</t>
  </si>
  <si>
    <t>9785000339992 00021</t>
  </si>
  <si>
    <t>9785000339992 00043</t>
  </si>
  <si>
    <t>9785000339992 00042</t>
  </si>
  <si>
    <t>9785000339992 00029</t>
  </si>
  <si>
    <t>9785000339992 00033</t>
  </si>
  <si>
    <t>9785000339992 00040</t>
  </si>
  <si>
    <t>9785000339992 00044</t>
  </si>
  <si>
    <t>9785000339992 00041</t>
  </si>
  <si>
    <t>9785000339992 00030</t>
  </si>
  <si>
    <t>9785000339992 00031</t>
  </si>
  <si>
    <t>9785000339992 00032</t>
  </si>
  <si>
    <t>9785000339992 00034</t>
  </si>
  <si>
    <t>9785000339992 00035</t>
  </si>
  <si>
    <t>9785000339992 00036</t>
  </si>
  <si>
    <t>9785000339992 00037</t>
  </si>
  <si>
    <t>9785000339992 00038</t>
  </si>
  <si>
    <t>9785000339992 00006</t>
  </si>
  <si>
    <t>9785000339992 00019</t>
  </si>
  <si>
    <t>9785000339992 00028</t>
  </si>
  <si>
    <t>9785000339992 00013</t>
  </si>
  <si>
    <t>9785000339992 00017</t>
  </si>
  <si>
    <t>9785000339992 00002</t>
  </si>
  <si>
    <t>9785000339992 00004</t>
  </si>
  <si>
    <t>9785000339992 00053</t>
  </si>
  <si>
    <t>9785000339992 00027</t>
  </si>
  <si>
    <t>9785000339992 00026</t>
  </si>
  <si>
    <t>9785000339992 00020</t>
  </si>
  <si>
    <t>9785000339992 00057</t>
  </si>
  <si>
    <t>9785000339992 00060</t>
  </si>
  <si>
    <t>9785000339992 00050</t>
  </si>
  <si>
    <t>9785000339992 00059</t>
  </si>
  <si>
    <t>9785000339992 00051</t>
  </si>
  <si>
    <t>9785000339992 00049</t>
  </si>
  <si>
    <t>9785000339992 00007</t>
  </si>
  <si>
    <t>9785000339992 00055</t>
  </si>
  <si>
    <t>9785000339992 00012</t>
  </si>
  <si>
    <t>9785000339992 00056</t>
  </si>
  <si>
    <t>9785000339992 00058</t>
  </si>
  <si>
    <t>9785000339992 00008</t>
  </si>
  <si>
    <t>9785000339992 00062</t>
  </si>
  <si>
    <t>9785000339992 00061</t>
  </si>
  <si>
    <t>9785000339992 00010</t>
  </si>
  <si>
    <t>9785000339992 00009</t>
  </si>
  <si>
    <t>Собачка</t>
  </si>
  <si>
    <t xml:space="preserve">Мы рисуем </t>
  </si>
  <si>
    <t>8 видов этой же серии Раскрасок по лицензии "Синий трактор" смотрите в блоке "БРЕНДЫ" в начале прайса</t>
  </si>
  <si>
    <t>Перейти к раскраскам "Синий трактор"</t>
  </si>
  <si>
    <t>2 вида этой же серии "Книжка с картинками" по лицензии "Синий трактор" смотрите в блоке "БРЕНДЫ" в начале прайса</t>
  </si>
  <si>
    <t>Перейти к "Синий трактор"</t>
  </si>
  <si>
    <t>6 видов этой же серии "Звёздочка" по лицензии "Синий трактор" смотрите в блоке "БРЕНДЫ" в начале прайса</t>
  </si>
  <si>
    <t>Перейти к  "Синий трактор"</t>
  </si>
  <si>
    <t>Красивые и любимые</t>
  </si>
  <si>
    <t>Карточки по лицензии "Синий трактор" смотрите в блоке "БРЕНДЫ" в начале прайса</t>
  </si>
  <si>
    <t>рисованные иллюстрации, сказки: Колобок, Петушок-золотой гребешок, Волк и козлята, Два жадных медвежонка, Колосок, Зимовье, Теремок; Крылатый, мохнатый и масленый; Лиса, заяц и петух</t>
  </si>
  <si>
    <t xml:space="preserve">Азбука. </t>
  </si>
  <si>
    <t>Комплект из 33 картонных карточек формата 12х12 см  в КАРТОННОЙ УПАКОВКЕ</t>
  </si>
  <si>
    <t>К.Чуковский "Айболит"</t>
  </si>
  <si>
    <t>Посмотри и раскрась</t>
  </si>
  <si>
    <t>Игрушки малышам</t>
  </si>
  <si>
    <t>Учимся читать по слогам</t>
  </si>
  <si>
    <t>Забавные игрушки</t>
  </si>
  <si>
    <t>Игрушки для мальчиков</t>
  </si>
  <si>
    <t>Мир больших машин</t>
  </si>
  <si>
    <t xml:space="preserve">Раскраски на МЕЛОВАННОЙ бумаге формата 16х22 см, 8 страниц. Белые мелованные странички книжек нужно ПОТЕРЕТЬ МОНЕТКОЙ или заштриховать простым карандашом - появится контур  рисунка для раскрашивания.                                                                           </t>
  </si>
  <si>
    <t>Белочка</t>
  </si>
  <si>
    <t>Забавный теленок</t>
  </si>
  <si>
    <t>Храбрый львенок</t>
  </si>
  <si>
    <t>Шаловливый лисенок</t>
  </si>
  <si>
    <t>Замечательный слоненок</t>
  </si>
  <si>
    <t>Косолапый медвежонок</t>
  </si>
  <si>
    <t>Заботливый енот</t>
  </si>
  <si>
    <t>Юля</t>
  </si>
  <si>
    <t>Оля</t>
  </si>
  <si>
    <t>Вика</t>
  </si>
  <si>
    <t>Математика</t>
  </si>
  <si>
    <t>Математика. Учимся считать</t>
  </si>
  <si>
    <t>Обучение грамоте. Развиваем  речь</t>
  </si>
  <si>
    <t>В.Степанов "Бабочка-капустница"</t>
  </si>
  <si>
    <t>В.Степанов "Дорога на мельницу"</t>
  </si>
  <si>
    <t>В.Степанов "Коза-обманщица"</t>
  </si>
  <si>
    <t>Ушинский К.Д. "Маленькие сказки"</t>
  </si>
  <si>
    <t>Кто где живет</t>
  </si>
  <si>
    <t>Вот мы какие</t>
  </si>
  <si>
    <t>Скачать Д Е К Л А Р А Ц И И   О   С О О Т В Е Т С Т В И И на весь товар</t>
  </si>
  <si>
    <t xml:space="preserve"> 2022</t>
  </si>
  <si>
    <t xml:space="preserve"> 2023</t>
  </si>
  <si>
    <t xml:space="preserve">Азбука малышам </t>
  </si>
  <si>
    <t xml:space="preserve">Лучшая раскраска </t>
  </si>
  <si>
    <t>Маленькие модницы</t>
  </si>
  <si>
    <t xml:space="preserve">Мир принцесс </t>
  </si>
  <si>
    <t xml:space="preserve">Модные принцессы </t>
  </si>
  <si>
    <t xml:space="preserve">Сказочные принцессы </t>
  </si>
  <si>
    <t xml:space="preserve">Тебе, малыш </t>
  </si>
  <si>
    <t>Для девочек</t>
  </si>
  <si>
    <t>Едем, плаваем, летаем 6+</t>
  </si>
  <si>
    <t xml:space="preserve">Мои любимые принцессы </t>
  </si>
  <si>
    <t>Супер гонки</t>
  </si>
  <si>
    <t>Азбука в загадках</t>
  </si>
  <si>
    <t>Азбука по слогам</t>
  </si>
  <si>
    <t>Веселый огород</t>
  </si>
  <si>
    <t>Веселые зверята / прописи</t>
  </si>
  <si>
    <t>Маленьким художникам</t>
  </si>
  <si>
    <t>Я самая красивая</t>
  </si>
  <si>
    <t>Удивительные принцессы</t>
  </si>
  <si>
    <t>Супергрузовики</t>
  </si>
  <si>
    <t>Панда</t>
  </si>
  <si>
    <t>Подъемный кран</t>
  </si>
  <si>
    <t>6 элементов</t>
  </si>
  <si>
    <t>Для Мальчиков</t>
  </si>
  <si>
    <t xml:space="preserve"> Пишем буквы и читаем </t>
  </si>
  <si>
    <t>Прописные буквы</t>
  </si>
  <si>
    <t>Печатные буквы</t>
  </si>
  <si>
    <t>Т.Горбачева
Печатные буквы</t>
  </si>
  <si>
    <t>Т.Горбачева
Печатные буквы, цифры, рисунки по контуру</t>
  </si>
  <si>
    <t>Рисунки по контуру</t>
  </si>
  <si>
    <t>Т.Горбачева
Цифры и рисунки по контуру</t>
  </si>
  <si>
    <t>Т.Горбачева
Рисунки по контуру</t>
  </si>
  <si>
    <t>Т.Горбачева
Цифры</t>
  </si>
  <si>
    <t>Цифры, рисунки по контуру</t>
  </si>
  <si>
    <t xml:space="preserve">Т.Горбачева
</t>
  </si>
  <si>
    <t>Татьяна Горбачёва
Прописные буквы</t>
  </si>
  <si>
    <t>Татьяна Горбачёва
Печатные буквы</t>
  </si>
  <si>
    <t>Татьяна Горбачёва
Цифры</t>
  </si>
  <si>
    <t>А.Барто "Стихи"</t>
  </si>
  <si>
    <t>Как умываются зверята?</t>
  </si>
  <si>
    <t>Мышка. Потешки</t>
  </si>
  <si>
    <t>Аня</t>
  </si>
  <si>
    <t xml:space="preserve">Чудесные сказки </t>
  </si>
  <si>
    <t>Игрушки и зверюшки</t>
  </si>
  <si>
    <t>Обучение грамоте. Учимся писать буквы и слова. Часть 3</t>
  </si>
  <si>
    <t>Милый щенок</t>
  </si>
  <si>
    <t>К. Чуковский "Телефон"</t>
  </si>
  <si>
    <t>Красная шапочка</t>
  </si>
  <si>
    <t>Кошкин дом</t>
  </si>
  <si>
    <t>Кто как умывается</t>
  </si>
  <si>
    <t xml:space="preserve"> "СОЛНЫШКО" Книги на КАРТОНЕ, 16 х 22 см, 8 стр, бумвиниловый корешок</t>
  </si>
  <si>
    <t xml:space="preserve"> "СОЛНЫШКО" Книги на КАРТОНЕ, 15 х 21 см, 8 стр, цельнокрытые</t>
  </si>
  <si>
    <t>Книги на КАРТОНе серий "В ПОДАРОК СКАЗКА", "СОЛНЫШКО"</t>
  </si>
  <si>
    <t>нов!</t>
  </si>
  <si>
    <t>Зверюшки и игрушки</t>
  </si>
  <si>
    <t xml:space="preserve">Книжка с наклейками для девочек 4-7 лет в мелованной обложке, 21х28 см, 24 стр., 24 цветных страницы и два разворота с наклейками (200шт) - одежда, обувь, аксессуары для кукол и украшения. На страницах книжки более 15  кукол, которым нужно подобрать одежду, аксессуары, сделать маникюр. </t>
  </si>
  <si>
    <t xml:space="preserve">Раскраска-альбом в мягкой МЕЛОВАННОЙ обложке формата 20 х 14 см, 48 стр, с НАКЛЕЙКАМИ (32шт.) - образцами для раскрашивания, для мальчиков 4-6 лет 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  </t>
  </si>
  <si>
    <t>Раскраска-альбом в мягкой МЕЛОВАННОЙ обложке формата 20 х 14 см, 48 стр, с НАКЛЕЙКАМИ (32шт) - образцами для раскрашивания для малышей 4-5 лет.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</t>
  </si>
  <si>
    <t>Пазл-головоломка для детей 4-7 лет. Способствует развитию пространственного мышления, внимания, воображения и мелкой моторики. Пазл состоит из 24 элементов. Размер собранной картинки 16х24 см. В комплект входит картонная подложка - рамка для собирания пазла.</t>
  </si>
  <si>
    <t>Книга с наклейками для детей 4-7 лет. Формат А4 (20х26 см), лакированная обложка, 106 наклеек, 8 страниц с заданиями, играми с наклейками.</t>
  </si>
  <si>
    <t>Пазл-головоломка для детей 4-7 лет. Способствует развитию пространственного мышления, внимания, воображения и мелкой моторики. Пазл состоит из 6 элементов. Размер собранной картинки 14х19 см. В комплект входит картонная подложка - рамка для собирания пазла.</t>
  </si>
  <si>
    <t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наклейками.Эта книга, и одновременно игра для малышей, так как способствует развитию мелкой моторики, логики, формирует представление об окружающем мире, развивает воображение, творческое мышление и кругозор малышей.</t>
  </si>
  <si>
    <t>Красочные книжки для первого чтения для детей 4-7 лет. Текст крупный и разделен на слоги. Формат 20 х 26 см., 16 стр., лакированная обложка, 82 наклейки в каждой книге: "приклей - подбери по тени" и "приклей по заданию к прочитанному тексту".</t>
  </si>
  <si>
    <t>Развивающая книга  формата 16х22 см для дошкольников с наклейками (48 наклеек), с дополнительно раскладывающимися страницами. Наклейки нужно приклеить в специальные окошки на страницах книг, выполняя обучающие задания в игровой форме.</t>
  </si>
  <si>
    <t xml:space="preserve">Книжка с наклейками (50 наклеек) в мелованной обложке для детей 3-5 лет, формата 20х26 см, 4 стр. Наклейки  нужно приклеить на тени на внутренней стороне обложки, подобрав по силуэту, или  использовать самостоятельно как декоративные элементы. </t>
  </si>
  <si>
    <t>Раскраска-альбом в мягкой МЕЛОВАННОЙ обложке формата 20 х 14 см, 32 стр, с НАКЛЕЙКАМИ (32шт) - образцами для раскрашивания для малышей 4-5 лет.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</t>
  </si>
  <si>
    <t xml:space="preserve">ниги на офсете в мелованной обложке , для детей 4-6 лет, формата 14 х 20 см, 18 стр., с НАКЛЕЙКАМИ, которые нужно приклеить в специальные места на страничках. В каждой - более 80 наклеек. </t>
  </si>
  <si>
    <t>Рабочие тетради в плотной офсетной обложке, 16,5 х 20,5см, 33 стр.Серия обучающих пособий для развития логического мышления и внимания у детей 5-7 лет.</t>
  </si>
  <si>
    <t xml:space="preserve"> Водная раскраска для детей 3-6 лет. Раскраска с черными  точками на плотных листах, с иллюстрациями для раскрашивания водой только с одной стороны листа, с крупным 3-5мм контуром изображений, чтобы избежать смешивания красок. Формат 20х20 см, 16 стр., 8 иллюстраций.</t>
  </si>
  <si>
    <t xml:space="preserve"> Водная раскраска для детей 3-6 лет. Раскраска с цветными точками на плотных листах, с иллюстрациями для раскрашивания водой только с одной стороны листа, с крупным 3-5мм контуром изображений, чтобы избежать смешивания красок. Формат 20х20 см, 16 стр., 8 иллюстраций.</t>
  </si>
  <si>
    <t xml:space="preserve">Суперраскраска  для детей 4-7 лет на очень плотной офсетной бумаге. Иллюстрации можно раскрашивать красками и фломастерами, готовый рисунок не будет просвечиваться на обратной стороне. Формат 20 х 28 см, 32 страницы, 16 рисунков </t>
  </si>
  <si>
    <t>Суперраскраска  для детей 4-7 лет на очень плотной офсетной бумаге. Иллюстрации можно раскрашивать красками и фломастерами, готовый рисунок не будет просвечиваться на обратной стороне. Формат 20 х 28 см,48 страницы, 24 рисунка для раскрашивания.</t>
  </si>
  <si>
    <t xml:space="preserve"> Суперраскраски для детей 4-7 лет на плотной офсетной бумаге, альбомного формата 14х20 см, 32 стр. Раскраски помогаю развитию мелкой моторики, воображения, творческого мышления, внимания, сообразительности.</t>
  </si>
  <si>
    <t xml:space="preserve">Первая раскраски А4 формата 20х26 см  в МЕЛОВАННОЙ обложке на 8 стр., 8 картинок для раскрашивания - для детей 3-4 лет с очень крупным 3-7мм контуром для раскрашивания мелками, красками, карандашами, пластилином. </t>
  </si>
  <si>
    <t>Аппликации для ДЕВОЧЕК</t>
  </si>
  <si>
    <t>Аппликации для МАЛЬЧИКОВ</t>
  </si>
  <si>
    <t>Раскраски для МАЛЫШЕЙ</t>
  </si>
  <si>
    <t>Для малышей 3-5 лет</t>
  </si>
  <si>
    <t>Описание смотреть столбец J</t>
  </si>
  <si>
    <t>Раскраски формата А5, для малышей 3-5 лет, с крупным контуром. На каждой страничке рядом с рисунком для раскрашивания - цветной образец в миниатюре. Размер 20 х 14 см, 12 стр.</t>
  </si>
  <si>
    <t>Для детей 4-7 лет</t>
  </si>
  <si>
    <t>Цифры и рисунки по контуру</t>
  </si>
  <si>
    <t>От точки к точке, рисунки по
 контуру</t>
  </si>
  <si>
    <t>2020/
2023</t>
  </si>
  <si>
    <t>2022/
2023</t>
  </si>
  <si>
    <t>2022/
 2023</t>
  </si>
  <si>
    <t>4 вида этой же серии Раскрасок по лицензии "Буренка Даша" смотрите в блоке "БРЕНДЫ" в начале прайса</t>
  </si>
  <si>
    <t>Перейти к аппликациям "Бурёнка Даша"</t>
  </si>
  <si>
    <t>5 вида этой же серии "Аппликации" по лицензии "Бурёнка Даша" смотрите в блоке "БРЕНДЫ" в начале прайса</t>
  </si>
  <si>
    <t>Перейти к раскраскам "Бурёнка Даша"</t>
  </si>
  <si>
    <t>4 вида этой же серии "Звёздочка" по лицензии "Бурёнка Даша" смотрите в блоке "БРЕНДЫ" в начале прайса</t>
  </si>
  <si>
    <t>Север-Юг-Восток-Запад</t>
  </si>
  <si>
    <t>Птицы</t>
  </si>
  <si>
    <t>Полезные машины вокруг нас</t>
  </si>
  <si>
    <t>Любимые собаки</t>
  </si>
  <si>
    <t>Круговорот воды в природе</t>
  </si>
  <si>
    <t>Как себя вести</t>
  </si>
  <si>
    <t>Измерения</t>
  </si>
  <si>
    <t>Знакомые птицы</t>
  </si>
  <si>
    <t>Если хочешь быть здоров</t>
  </si>
  <si>
    <t>В саду</t>
  </si>
  <si>
    <t>Букварь. Горбачева Т.А.</t>
  </si>
  <si>
    <t xml:space="preserve">
 2023</t>
  </si>
  <si>
    <t>9785912820113</t>
  </si>
  <si>
    <t>Время и времена года</t>
  </si>
  <si>
    <t>Овощи 0+</t>
  </si>
  <si>
    <t>Правила личной гигиены 00018 0+</t>
  </si>
  <si>
    <t>Слоговая таблица НШ 00003 0+</t>
  </si>
  <si>
    <t>9785000339992 00003</t>
  </si>
  <si>
    <t>9785000339992 00018</t>
  </si>
  <si>
    <t>Азбука и счет разрезная</t>
  </si>
  <si>
    <t>9785000339992 00001</t>
  </si>
  <si>
    <t>Разрезная азбука и счет</t>
  </si>
  <si>
    <t>9785912822988</t>
  </si>
  <si>
    <t>Книга на офсете в мягкой обложке, 14 х 20 см, 12 стр +обложка. Лучшие СКАЗКИ - в этой серии!</t>
  </si>
  <si>
    <t>Игрушка-головоломка
Картонный пазл 13х18 см на картонной подложке - рамке для собирания пазла</t>
  </si>
  <si>
    <t>Лисичка</t>
  </si>
  <si>
    <t>Мышонок</t>
  </si>
  <si>
    <t>Для самых маленьких</t>
  </si>
  <si>
    <t>Лучшая раскраска</t>
  </si>
  <si>
    <t>Маленький художник</t>
  </si>
  <si>
    <t>Мои картинки</t>
  </si>
  <si>
    <t>Яркие краски</t>
  </si>
  <si>
    <t>Гуси-лебеди 6+</t>
  </si>
  <si>
    <t xml:space="preserve">Коза-дереза </t>
  </si>
  <si>
    <t>РАСКРАСКА ПАЛЬЧИКАМИ серии "Моя первая раскраска"</t>
  </si>
  <si>
    <t>Раскраски "Рисуем ПАЛЬЧИКАМИ", формата 20х25 см. Картонная мелованная обложка,  8 страниц на офсете с ОБРАЗЦАМИ для раскрашивания. 7 картинок для раскрашивания</t>
  </si>
  <si>
    <t>Россыпь</t>
  </si>
  <si>
    <t>ПЛАКАТЫ на картоне 
Морфологический разбор</t>
  </si>
  <si>
    <t>50х70 см</t>
  </si>
  <si>
    <t>ПЛАКАТЫ  издательства "Линг" на картоне</t>
  </si>
  <si>
    <t xml:space="preserve">
Тематические плакаты формата 50х70 см.</t>
  </si>
  <si>
    <r>
      <t xml:space="preserve">АКЦИЯ!!!
</t>
    </r>
    <r>
      <rPr>
        <b/>
        <sz val="22"/>
        <color indexed="10"/>
        <rFont val="Tahoma"/>
        <family val="2"/>
        <charset val="204"/>
      </rPr>
      <t>4 по цене 1</t>
    </r>
    <r>
      <rPr>
        <b/>
        <sz val="16"/>
        <color indexed="10"/>
        <rFont val="Tahoma"/>
        <family val="2"/>
        <charset val="204"/>
      </rPr>
      <t xml:space="preserve">
</t>
    </r>
    <r>
      <rPr>
        <b/>
        <u/>
        <sz val="16"/>
        <color indexed="10"/>
        <rFont val="Tahoma"/>
        <family val="2"/>
        <charset val="204"/>
      </rPr>
      <t>Цена до АКЦИИ 45р</t>
    </r>
  </si>
  <si>
    <t>Пачки</t>
  </si>
  <si>
    <t>2024</t>
  </si>
  <si>
    <t>5 видов этой же серии "Аппликации" по лицензии "Три Кота" смотрите в блоке "БРЕНДЫ" в начале прайса</t>
  </si>
  <si>
    <t>В нашем лесу</t>
  </si>
  <si>
    <t xml:space="preserve">
2024</t>
  </si>
  <si>
    <t>Сад и огород</t>
  </si>
  <si>
    <t>Весёлые уроки</t>
  </si>
  <si>
    <t>Любимые занятия</t>
  </si>
  <si>
    <t>Смешные зверята</t>
  </si>
  <si>
    <t>Что мы любим делать</t>
  </si>
  <si>
    <t>Весёлые картинки</t>
  </si>
  <si>
    <t>Озорные малыши</t>
  </si>
  <si>
    <t>Почитаем. Т. Горбачева. Счет</t>
  </si>
  <si>
    <t>Для девочки</t>
  </si>
  <si>
    <t>Малыши</t>
  </si>
  <si>
    <t>Спецтранспорт</t>
  </si>
  <si>
    <t>Математика. Складываем и вычитаем до 20. Часть 1</t>
  </si>
  <si>
    <t>Математика. Складываем и вычитаем до 20. Часть 2</t>
  </si>
  <si>
    <t>Обучение грамоте. Для тех, кто не любит читать. Часть 1</t>
  </si>
  <si>
    <t xml:space="preserve">Для мальчиков </t>
  </si>
  <si>
    <t>Счёт</t>
  </si>
  <si>
    <t xml:space="preserve">Раскраска-блокнот. Мелованная обложка, А5 формат, 14х20см, 8 страниц на офсете, 8 картинок для раскрашивания. </t>
  </si>
  <si>
    <t>Рабочие тетради в плотной офсетной обложке, 16,5 х 20,5см, 32 стр.  Серия обучающих пособий для развития логического мышления и внимания у детей</t>
  </si>
  <si>
    <t>Одежда и обувь</t>
  </si>
  <si>
    <t>К.Чуковский Мойдодыр</t>
  </si>
  <si>
    <t>К.Чуковский "Муха-Цокотуха"</t>
  </si>
  <si>
    <t>Книги  КАРТОННЫЕ, 15 х 21,5 см, 8 страниц, цельнокрытые</t>
  </si>
  <si>
    <t>Книги для обучения алфавиту и счету+ развивающие карточки</t>
  </si>
  <si>
    <t>Английская азбука
Книга на офсете в мягкой обложке, 14 х 20 см, 12 стр +обложка. Лучшие СКАЗКИ - в этой серии!</t>
  </si>
  <si>
    <t>Азбука в стихах, пушистики
Книга на офсете в мелованной обложке, 13 х 20 см, 16 стр.+обложка. Самые ПЕРВЫЕ СКАЗКИ - в этой серии!</t>
  </si>
  <si>
    <t xml:space="preserve">Книга на офсете в мягкой обложке, 14 х 20 см, 12 стр +обложка. </t>
  </si>
  <si>
    <t>Книги формата 16х22 см. в яркой МЕЛОВАННОЙ обложке 4+0, блок 8 стр. Текст разделен ПО СЛОГАМ!</t>
  </si>
  <si>
    <t>Слова и предложения по слогам
Книги формата 14х20 см, 14 полноЦВЕТНЫХ стр. на офсете.                                                                 Текст разделен ПО СЛОГАМ!</t>
  </si>
  <si>
    <t>Сказка</t>
  </si>
  <si>
    <t xml:space="preserve">сказка по мотивам Афанасьева А.Н., 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</si>
  <si>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</t>
    </r>
  </si>
  <si>
    <r>
      <t xml:space="preserve">Ушинский К.Д.,   </t>
    </r>
    <r>
      <rPr>
        <sz val="8"/>
        <rFont val="Tahoma"/>
        <family val="2"/>
        <charset val="204"/>
      </rPr>
      <t xml:space="preserve">                               сказка</t>
    </r>
  </si>
  <si>
    <t>Правила дорожного движения Светофор</t>
  </si>
  <si>
    <t>86 наклеек</t>
  </si>
  <si>
    <t>Алина</t>
  </si>
  <si>
    <t xml:space="preserve">Правила дорожного движения </t>
  </si>
  <si>
    <t>Стихи</t>
  </si>
  <si>
    <t>сказки: Краденое солнце, Тараканище, Топтыгин и Лиса, Путаница</t>
  </si>
  <si>
    <r>
      <t>Владимир Степанов</t>
    </r>
    <r>
      <rPr>
        <sz val="8"/>
        <rFont val="Tahoma"/>
        <family val="2"/>
        <charset val="204"/>
      </rPr>
      <t>,                                                             стихи и сказки,</t>
    </r>
  </si>
  <si>
    <t>сказки: Айболит, Бармалей, Федорино горе</t>
  </si>
  <si>
    <t>Правила дорожного движения с наклейками 
Серия " Весёлые уроки"</t>
  </si>
  <si>
    <t xml:space="preserve">Книга для детей 5-7 лет про правила дорожного движения. Формат 20х26 см, 8 страниц с вопросами + 2 страницы наклеек (86 наклеек), мелованная обложка. </t>
  </si>
  <si>
    <t>2025</t>
  </si>
  <si>
    <t>Капибара</t>
  </si>
  <si>
    <t>Любимые стихи и сказки. К.Чуковский")</t>
  </si>
  <si>
    <t>Наши сказки</t>
  </si>
  <si>
    <t>Совёнок</t>
  </si>
  <si>
    <t>Весёлые капибары</t>
  </si>
  <si>
    <t>Забавные капибары</t>
  </si>
  <si>
    <t>Милая капибара</t>
  </si>
  <si>
    <t>РАСКРАСКИ с ОБРАЗЦАМИ для раскрашивания "Капибары"</t>
  </si>
  <si>
    <t>Раскраски формата А5, размер  14х20 см с 14 полноЦВЕТНЫМИ стр. на офсете с ОБРАЗЦАМИ для раскрашивания, 14 картинок для раскрашивания, мелованная обложка</t>
  </si>
  <si>
    <t>октябрь
2025</t>
  </si>
  <si>
    <t>Самые большие машины</t>
  </si>
  <si>
    <t>2019/
2025</t>
  </si>
  <si>
    <t>slovo-vtb@mail.ru</t>
  </si>
  <si>
    <t>8-962-193-86-95, 8-903-892-70-57</t>
  </si>
  <si>
    <t>www.slovo-book.ru</t>
  </si>
  <si>
    <t>https://alex-book.ru/</t>
  </si>
  <si>
    <t>Веселым деткам</t>
  </si>
  <si>
    <t>Сказки малышам</t>
  </si>
  <si>
    <t>РАСПРОДАЖА 2026</t>
  </si>
  <si>
    <t>январь
2026</t>
  </si>
  <si>
    <t>2024/
январь
2026</t>
  </si>
  <si>
    <t>Тигрёнок</t>
  </si>
  <si>
    <t>Моя принцесса</t>
  </si>
  <si>
    <t>Раскраски серии "Весёлый художник"</t>
  </si>
  <si>
    <t xml:space="preserve">РАСКРАСКИ </t>
  </si>
  <si>
    <t>Вырезалки</t>
  </si>
  <si>
    <t>Бумага цветная "Jungle"</t>
  </si>
  <si>
    <t xml:space="preserve"> Бумага цветная, односторонняя, А4, 
в папке из мелованного картона 240 г/м с одним клапаном. 
 Предназначена для создания аппликаций и поделок из бумаги.</t>
  </si>
  <si>
    <t>нов</t>
  </si>
  <si>
    <t>Цветная бумага /крокодил</t>
  </si>
  <si>
    <t xml:space="preserve">
 16листов, 8 цветов,
офсет 65 г/м
</t>
  </si>
  <si>
    <t>Цветная бумага/лягушка</t>
  </si>
  <si>
    <t xml:space="preserve"> 16 листов, 8 цветов, 
офсет 100 г/м
</t>
  </si>
  <si>
    <t>Картон "Jungle"</t>
  </si>
  <si>
    <t>А4 формат, односторонний
в папке из мелованного картон 240 г/м</t>
  </si>
  <si>
    <t>Цветной картон/ волшебный</t>
  </si>
  <si>
    <t>Немелованный
10 листов, 10 цветов,
 картон 190-210 г/м 
папка с одним клапаном</t>
  </si>
  <si>
    <t>Цветной картон /синий</t>
  </si>
  <si>
    <t xml:space="preserve">
Мелованный
16 листов, 8 цветов,
картон 200-240 г/м
папка с одним клапаном</t>
  </si>
  <si>
    <t>Цветной картон/жираф</t>
  </si>
  <si>
    <t xml:space="preserve">
Мелованный
8 цветов, 8 листов,
картон 200-240 г/м
папка с одним клапаном</t>
  </si>
  <si>
    <t>Цветной картон/красный</t>
  </si>
  <si>
    <t>Немелованный
16 листов, 8 цветов, 
картон 190-210 г/м
папка с одним клапаном</t>
  </si>
  <si>
    <r>
      <rPr>
        <b/>
        <sz val="12"/>
        <color rgb="FF00B050"/>
        <rFont val="Tahoma"/>
        <family val="2"/>
        <charset val="204"/>
      </rPr>
      <t>Книжки в мелованной обложке, 21х28 см, 24 стр. В каждой - 2 разворота с наклейками - одежда, обувь, аксессуары для кукол и украшения. На страницах книжек более 15! кукол, которым нужно подобрать одежду, аксессуары, сделать маникюр.</t>
    </r>
    <r>
      <rPr>
        <b/>
        <sz val="12"/>
        <color indexed="10"/>
        <rFont val="Tahoma"/>
        <family val="2"/>
        <charset val="204"/>
      </rPr>
      <t xml:space="preserve">
</t>
    </r>
    <r>
      <rPr>
        <b/>
        <u/>
        <sz val="18"/>
        <color indexed="10"/>
        <rFont val="Tahoma"/>
        <family val="2"/>
        <charset val="204"/>
      </rPr>
      <t>ЦЕНА ДО АКЦИИ 217р</t>
    </r>
  </si>
  <si>
    <t>Нажмите на название понравившейся книги - можно просмотреть обложку, странички и описание книги</t>
  </si>
  <si>
    <t>апрель
2026</t>
  </si>
  <si>
    <t>Рисуем по контуру</t>
  </si>
  <si>
    <t>2023/
апрель 2026</t>
  </si>
  <si>
    <t xml:space="preserve">
апрель 
2026</t>
  </si>
  <si>
    <t>Цвет</t>
  </si>
  <si>
    <t>Гуси</t>
  </si>
  <si>
    <t>Добрые загадки</t>
  </si>
  <si>
    <t>Твоя первая раскраска</t>
  </si>
  <si>
    <t>От машины до ракеты</t>
  </si>
  <si>
    <t>Я рисую принцессу</t>
  </si>
  <si>
    <t xml:space="preserve"> В.Степанов  "Кот- рукодельник"</t>
  </si>
  <si>
    <t xml:space="preserve"> В.Степанов "Умелый друг"</t>
  </si>
  <si>
    <t>Король-лягушонок</t>
  </si>
  <si>
    <t xml:space="preserve">Дикие животные </t>
  </si>
  <si>
    <t xml:space="preserve"> Прайс-лист на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</si>
</sst>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&quot;р.&quot;_-;;;"/>
    <numFmt numFmtId="165" formatCode="###;\-###;;"/>
    <numFmt numFmtId="166" formatCode="#,##0.000"/>
  </numFmts>
  <fonts count="7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  <font>
      <sz val="10"/>
      <color indexed="8"/>
      <name val="Times New Roman"/>
      <family val="1"/>
    </font>
    <font>
      <sz val="8"/>
      <name val="Tahoma"/>
      <family val="2"/>
    </font>
    <font>
      <b/>
      <sz val="18"/>
      <color indexed="12"/>
      <name val="Microsoft Sans Serif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8"/>
      <name val="Tahoma"/>
      <family val="2"/>
    </font>
    <font>
      <sz val="10"/>
      <name val="Times New Roman"/>
      <family val="1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u/>
      <sz val="8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i/>
      <sz val="10"/>
      <color indexed="10"/>
      <name val="Tahoma"/>
      <family val="2"/>
      <charset val="204"/>
    </font>
    <font>
      <b/>
      <i/>
      <sz val="10"/>
      <color indexed="13"/>
      <name val="Tahoma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</font>
    <font>
      <sz val="14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</font>
    <font>
      <b/>
      <sz val="12"/>
      <color indexed="1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Times New Roman"/>
      <family val="1"/>
    </font>
    <font>
      <b/>
      <u/>
      <sz val="20"/>
      <name val="Times New Roman"/>
      <family val="1"/>
      <charset val="204"/>
    </font>
    <font>
      <b/>
      <sz val="12"/>
      <color indexed="10"/>
      <name val="Tahoma"/>
      <family val="2"/>
      <charset val="204"/>
    </font>
    <font>
      <sz val="11"/>
      <name val="Tahoma"/>
      <family val="2"/>
    </font>
    <font>
      <b/>
      <sz val="11"/>
      <name val="Times New Roman"/>
      <family val="1"/>
      <charset val="204"/>
    </font>
    <font>
      <b/>
      <u/>
      <sz val="12"/>
      <color indexed="12"/>
      <name val="Times New Roman"/>
      <family val="1"/>
    </font>
    <font>
      <b/>
      <sz val="9"/>
      <name val="Times New Roman"/>
      <family val="1"/>
    </font>
    <font>
      <b/>
      <sz val="12"/>
      <color indexed="12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9"/>
      <name val="Tahoma"/>
      <family val="2"/>
    </font>
    <font>
      <sz val="9"/>
      <name val="Tahoma"/>
      <family val="2"/>
      <charset val="204"/>
    </font>
    <font>
      <sz val="9"/>
      <color indexed="8"/>
      <name val="Tahoma"/>
      <family val="2"/>
    </font>
    <font>
      <u/>
      <sz val="14"/>
      <color indexed="12"/>
      <name val="Arial"/>
      <family val="2"/>
      <charset val="20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2"/>
      <color indexed="12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2"/>
      <color indexed="62"/>
      <name val="Tahoma"/>
      <family val="2"/>
      <charset val="204"/>
    </font>
    <font>
      <sz val="10"/>
      <name val="Tahoma"/>
      <family val="2"/>
    </font>
    <font>
      <b/>
      <sz val="11"/>
      <color indexed="8"/>
      <name val="Times New Roman"/>
      <family val="1"/>
      <charset val="204"/>
    </font>
    <font>
      <b/>
      <sz val="13"/>
      <color indexed="12"/>
      <name val="Arial"/>
      <family val="2"/>
      <charset val="204"/>
    </font>
    <font>
      <sz val="13"/>
      <color indexed="12"/>
      <name val="Arial"/>
      <family val="2"/>
      <charset val="204"/>
    </font>
    <font>
      <u/>
      <sz val="16"/>
      <color indexed="12"/>
      <name val="Arial"/>
      <family val="2"/>
      <charset val="204"/>
    </font>
    <font>
      <b/>
      <sz val="16"/>
      <name val="Calibri"/>
      <family val="2"/>
      <charset val="204"/>
    </font>
    <font>
      <b/>
      <u/>
      <sz val="16"/>
      <color indexed="10"/>
      <name val="Tahoma"/>
      <family val="2"/>
      <charset val="204"/>
    </font>
    <font>
      <b/>
      <u/>
      <sz val="18"/>
      <color indexed="10"/>
      <name val="Tahoma"/>
      <family val="2"/>
      <charset val="204"/>
    </font>
    <font>
      <b/>
      <sz val="16"/>
      <color indexed="10"/>
      <name val="Tahoma"/>
      <family val="2"/>
      <charset val="204"/>
    </font>
    <font>
      <b/>
      <sz val="22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0"/>
      <name val="Tahoma"/>
      <family val="2"/>
      <charset val="204"/>
    </font>
    <font>
      <b/>
      <i/>
      <sz val="10"/>
      <color theme="0"/>
      <name val="Tahoma"/>
      <family val="2"/>
      <charset val="204"/>
    </font>
    <font>
      <b/>
      <sz val="12"/>
      <color rgb="FF7030A0"/>
      <name val="Tahoma"/>
      <family val="2"/>
      <charset val="204"/>
    </font>
    <font>
      <b/>
      <sz val="36"/>
      <color rgb="FFFF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FF00"/>
      <name val="Tahoma"/>
      <family val="2"/>
    </font>
    <font>
      <b/>
      <sz val="16"/>
      <color rgb="FFFF0000"/>
      <name val="Times New Roman"/>
      <family val="1"/>
    </font>
    <font>
      <b/>
      <u/>
      <sz val="20"/>
      <color rgb="FFFF0000"/>
      <name val="Arial"/>
      <family val="2"/>
      <charset val="204"/>
    </font>
    <font>
      <b/>
      <sz val="12"/>
      <color rgb="FF00B050"/>
      <name val="Tahoma"/>
      <family val="2"/>
      <charset val="204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25"/>
      <color rgb="FFFF0000"/>
      <name val="Mistral"/>
      <family val="4"/>
      <charset val="204"/>
    </font>
    <font>
      <b/>
      <sz val="28"/>
      <color rgb="FFFF0000"/>
      <name val="Mistral"/>
      <family val="4"/>
      <charset val="204"/>
    </font>
    <font>
      <b/>
      <sz val="11"/>
      <color rgb="FFFF0000"/>
      <name val="Times New Roman"/>
      <family val="1"/>
    </font>
    <font>
      <b/>
      <sz val="10"/>
      <color indexed="10"/>
      <name val="Tahoma"/>
      <family val="2"/>
      <charset val="204"/>
    </font>
    <font>
      <b/>
      <sz val="11"/>
      <color rgb="FFFF0000"/>
      <name val="Arial Black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CA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 style="thick">
        <color rgb="FFFFFF00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58" fillId="0" borderId="0" applyFont="0" applyFill="0" applyBorder="0" applyAlignment="0" applyProtection="0"/>
    <xf numFmtId="0" fontId="5" fillId="0" borderId="0"/>
    <xf numFmtId="0" fontId="5" fillId="0" borderId="0"/>
  </cellStyleXfs>
  <cellXfs count="27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4" xfId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4" xfId="1" applyFont="1" applyFill="1" applyBorder="1" applyAlignment="1" applyProtection="1">
      <alignment vertical="center" wrapText="1"/>
    </xf>
    <xf numFmtId="0" fontId="20" fillId="0" borderId="4" xfId="1" applyFont="1" applyBorder="1" applyAlignment="1" applyProtection="1">
      <alignment vertical="center" wrapText="1"/>
    </xf>
    <xf numFmtId="0" fontId="20" fillId="3" borderId="1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vertical="center" wrapText="1"/>
    </xf>
    <xf numFmtId="0" fontId="20" fillId="3" borderId="4" xfId="1" applyFont="1" applyFill="1" applyBorder="1" applyAlignment="1" applyProtection="1">
      <alignment vertical="center" wrapText="1"/>
    </xf>
    <xf numFmtId="0" fontId="61" fillId="0" borderId="3" xfId="0" applyFont="1" applyBorder="1" applyAlignment="1">
      <alignment horizontal="center" vertical="center" wrapText="1"/>
    </xf>
    <xf numFmtId="0" fontId="21" fillId="0" borderId="4" xfId="1" applyFont="1" applyBorder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 applyProtection="1">
      <alignment vertical="center" wrapText="1"/>
    </xf>
    <xf numFmtId="0" fontId="24" fillId="0" borderId="4" xfId="1" applyFont="1" applyFill="1" applyBorder="1" applyAlignment="1" applyProtection="1">
      <alignment vertical="center" wrapText="1"/>
    </xf>
    <xf numFmtId="49" fontId="14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7" fillId="2" borderId="1" xfId="2" applyNumberFormat="1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164" fontId="33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164" fontId="34" fillId="0" borderId="1" xfId="4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49" fontId="36" fillId="0" borderId="0" xfId="2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7" fillId="0" borderId="1" xfId="3" applyNumberFormat="1" applyFont="1" applyBorder="1" applyAlignment="1">
      <alignment horizontal="center" vertical="center" wrapText="1"/>
    </xf>
    <xf numFmtId="49" fontId="37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40" fillId="0" borderId="0" xfId="1" applyFont="1" applyBorder="1" applyAlignment="1" applyProtection="1">
      <alignment vertical="center"/>
    </xf>
    <xf numFmtId="0" fontId="41" fillId="0" borderId="0" xfId="0" applyFont="1" applyAlignment="1">
      <alignment vertical="center"/>
    </xf>
    <xf numFmtId="49" fontId="42" fillId="0" borderId="0" xfId="2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center"/>
    </xf>
    <xf numFmtId="1" fontId="5" fillId="7" borderId="5" xfId="0" applyNumberFormat="1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0" fontId="0" fillId="7" borderId="0" xfId="0" applyFill="1" applyAlignment="1">
      <alignment vertical="center"/>
    </xf>
    <xf numFmtId="49" fontId="36" fillId="0" borderId="0" xfId="2" applyNumberFormat="1" applyFont="1" applyFill="1" applyBorder="1" applyAlignment="1" applyProtection="1">
      <alignment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12" fillId="0" borderId="0" xfId="1" applyAlignment="1" applyProtection="1">
      <alignment vertical="center"/>
    </xf>
    <xf numFmtId="0" fontId="5" fillId="0" borderId="0" xfId="0" applyFont="1" applyAlignment="1">
      <alignment vertical="center"/>
    </xf>
    <xf numFmtId="1" fontId="48" fillId="0" borderId="1" xfId="0" applyNumberFormat="1" applyFont="1" applyBorder="1" applyAlignment="1">
      <alignment horizontal="left" vertical="center"/>
    </xf>
    <xf numFmtId="0" fontId="59" fillId="8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12" fillId="0" borderId="3" xfId="1" applyNumberFormat="1" applyFill="1" applyBorder="1" applyAlignment="1" applyProtection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vertical="center"/>
    </xf>
    <xf numFmtId="0" fontId="12" fillId="0" borderId="3" xfId="1" applyNumberFormat="1" applyFill="1" applyBorder="1" applyAlignment="1" applyProtection="1">
      <alignment vertical="top" wrapText="1"/>
    </xf>
    <xf numFmtId="1" fontId="5" fillId="9" borderId="5" xfId="0" applyNumberFormat="1" applyFont="1" applyFill="1" applyBorder="1" applyAlignment="1">
      <alignment vertical="center"/>
    </xf>
    <xf numFmtId="165" fontId="3" fillId="9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vertical="center"/>
    </xf>
    <xf numFmtId="0" fontId="12" fillId="0" borderId="3" xfId="1" applyFill="1" applyBorder="1" applyAlignment="1" applyProtection="1">
      <alignment horizontal="center" wrapText="1"/>
    </xf>
    <xf numFmtId="1" fontId="5" fillId="9" borderId="1" xfId="3" applyNumberFormat="1" applyFill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50" fillId="0" borderId="1" xfId="1" applyFont="1" applyFill="1" applyBorder="1" applyAlignment="1" applyProtection="1">
      <alignment vertical="center" wrapText="1"/>
    </xf>
    <xf numFmtId="0" fontId="51" fillId="0" borderId="4" xfId="1" applyFont="1" applyFill="1" applyBorder="1" applyAlignment="1" applyProtection="1">
      <alignment vertical="center" wrapText="1"/>
    </xf>
    <xf numFmtId="0" fontId="51" fillId="0" borderId="1" xfId="1" applyFont="1" applyFill="1" applyBorder="1" applyAlignment="1" applyProtection="1">
      <alignment vertical="center" wrapText="1"/>
    </xf>
    <xf numFmtId="0" fontId="50" fillId="0" borderId="4" xfId="1" applyFont="1" applyFill="1" applyBorder="1" applyAlignment="1" applyProtection="1">
      <alignment vertical="center" wrapText="1"/>
    </xf>
    <xf numFmtId="1" fontId="5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0" fontId="20" fillId="9" borderId="4" xfId="1" applyFont="1" applyFill="1" applyBorder="1" applyAlignment="1" applyProtection="1">
      <alignment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0" fontId="52" fillId="9" borderId="4" xfId="1" applyFont="1" applyFill="1" applyBorder="1" applyAlignment="1" applyProtection="1">
      <alignment vertical="center" wrapText="1"/>
    </xf>
    <xf numFmtId="164" fontId="33" fillId="9" borderId="1" xfId="0" applyNumberFormat="1" applyFont="1" applyFill="1" applyBorder="1" applyAlignment="1">
      <alignment vertical="center"/>
    </xf>
    <xf numFmtId="164" fontId="34" fillId="9" borderId="1" xfId="0" applyNumberFormat="1" applyFont="1" applyFill="1" applyBorder="1" applyAlignment="1">
      <alignment horizontal="center" vertical="center"/>
    </xf>
    <xf numFmtId="49" fontId="37" fillId="9" borderId="1" xfId="0" applyNumberFormat="1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vertical="center"/>
    </xf>
    <xf numFmtId="0" fontId="62" fillId="0" borderId="3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43" fillId="11" borderId="0" xfId="0" applyFont="1" applyFill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14" fillId="9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12" fillId="0" borderId="1" xfId="1" applyNumberFormat="1" applyFill="1" applyBorder="1" applyAlignment="1" applyProtection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1" fontId="0" fillId="12" borderId="0" xfId="0" applyNumberFormat="1" applyFill="1" applyAlignment="1">
      <alignment horizontal="center" vertical="center"/>
    </xf>
    <xf numFmtId="0" fontId="0" fillId="12" borderId="0" xfId="0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48" fillId="0" borderId="0" xfId="0" applyNumberFormat="1" applyFont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48" fillId="3" borderId="1" xfId="0" applyNumberFormat="1" applyFont="1" applyFill="1" applyBorder="1" applyAlignment="1">
      <alignment horizontal="left" vertical="center"/>
    </xf>
    <xf numFmtId="1" fontId="48" fillId="9" borderId="1" xfId="0" applyNumberFormat="1" applyFont="1" applyFill="1" applyBorder="1" applyAlignment="1">
      <alignment horizontal="left" vertical="center"/>
    </xf>
    <xf numFmtId="1" fontId="48" fillId="0" borderId="3" xfId="0" applyNumberFormat="1" applyFont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/>
    </xf>
    <xf numFmtId="1" fontId="48" fillId="0" borderId="1" xfId="0" applyNumberFormat="1" applyFont="1" applyBorder="1" applyAlignment="1">
      <alignment horizontal="left" vertical="center" wrapText="1"/>
    </xf>
    <xf numFmtId="1" fontId="48" fillId="0" borderId="1" xfId="3" applyNumberFormat="1" applyFont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63" fillId="0" borderId="0" xfId="0" applyNumberFormat="1" applyFont="1" applyAlignment="1">
      <alignment horizontal="left" vertical="center"/>
    </xf>
    <xf numFmtId="49" fontId="48" fillId="0" borderId="1" xfId="0" applyNumberFormat="1" applyFont="1" applyBorder="1" applyAlignment="1">
      <alignment horizontal="left" vertical="center"/>
    </xf>
    <xf numFmtId="0" fontId="25" fillId="11" borderId="1" xfId="0" applyFont="1" applyFill="1" applyBorder="1" applyAlignment="1">
      <alignment horizontal="center" vertical="center" wrapText="1"/>
    </xf>
    <xf numFmtId="49" fontId="48" fillId="9" borderId="1" xfId="0" applyNumberFormat="1" applyFont="1" applyFill="1" applyBorder="1" applyAlignment="1">
      <alignment horizontal="center" vertical="center" wrapText="1"/>
    </xf>
    <xf numFmtId="1" fontId="64" fillId="0" borderId="0" xfId="0" applyNumberFormat="1" applyFont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65" fillId="9" borderId="1" xfId="0" applyNumberFormat="1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0" fillId="0" borderId="6" xfId="1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0" fillId="0" borderId="5" xfId="1" applyFont="1" applyFill="1" applyBorder="1" applyAlignment="1" applyProtection="1">
      <alignment vertical="center" wrapText="1"/>
    </xf>
    <xf numFmtId="0" fontId="29" fillId="0" borderId="3" xfId="0" applyFont="1" applyBorder="1" applyAlignment="1">
      <alignment vertical="center" wrapText="1"/>
    </xf>
    <xf numFmtId="0" fontId="12" fillId="0" borderId="4" xfId="1" applyNumberFormat="1" applyFill="1" applyBorder="1" applyAlignment="1" applyProtection="1">
      <alignment vertical="center" wrapText="1"/>
    </xf>
    <xf numFmtId="0" fontId="12" fillId="0" borderId="4" xfId="1" applyFill="1" applyBorder="1" applyAlignment="1" applyProtection="1">
      <alignment vertical="center" wrapText="1"/>
    </xf>
    <xf numFmtId="49" fontId="14" fillId="0" borderId="3" xfId="0" applyNumberFormat="1" applyFont="1" applyBorder="1" applyAlignment="1">
      <alignment horizontal="center" vertical="center"/>
    </xf>
    <xf numFmtId="0" fontId="66" fillId="0" borderId="0" xfId="1" applyFont="1" applyAlignment="1" applyProtection="1">
      <alignment vertical="center"/>
    </xf>
    <xf numFmtId="49" fontId="48" fillId="0" borderId="6" xfId="0" applyNumberFormat="1" applyFont="1" applyBorder="1" applyAlignment="1">
      <alignment horizontal="left" vertical="center"/>
    </xf>
    <xf numFmtId="164" fontId="33" fillId="0" borderId="6" xfId="0" applyNumberFormat="1" applyFont="1" applyBorder="1" applyAlignment="1">
      <alignment vertical="center"/>
    </xf>
    <xf numFmtId="49" fontId="39" fillId="0" borderId="6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vertical="center"/>
    </xf>
    <xf numFmtId="0" fontId="2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8" fillId="3" borderId="9" xfId="0" applyNumberFormat="1" applyFont="1" applyFill="1" applyBorder="1" applyAlignment="1">
      <alignment horizontal="left" vertical="center"/>
    </xf>
    <xf numFmtId="164" fontId="33" fillId="0" borderId="9" xfId="0" applyNumberFormat="1" applyFont="1" applyBorder="1" applyAlignment="1">
      <alignment vertical="center"/>
    </xf>
    <xf numFmtId="164" fontId="34" fillId="0" borderId="9" xfId="0" applyNumberFormat="1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5" fillId="7" borderId="6" xfId="0" applyNumberFormat="1" applyFont="1" applyFill="1" applyBorder="1" applyAlignment="1">
      <alignment vertical="center"/>
    </xf>
    <xf numFmtId="1" fontId="5" fillId="7" borderId="9" xfId="0" applyNumberFormat="1" applyFont="1" applyFill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0" fontId="20" fillId="0" borderId="9" xfId="1" applyFont="1" applyFill="1" applyBorder="1" applyAlignment="1" applyProtection="1">
      <alignment vertical="center" wrapText="1"/>
    </xf>
    <xf numFmtId="0" fontId="13" fillId="0" borderId="10" xfId="1" applyFont="1" applyFill="1" applyBorder="1" applyAlignment="1" applyProtection="1">
      <alignment vertical="center" wrapText="1"/>
    </xf>
    <xf numFmtId="0" fontId="1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5" fillId="0" borderId="9" xfId="0" applyFont="1" applyBorder="1" applyAlignment="1">
      <alignment horizontal="center" vertical="center" wrapText="1"/>
    </xf>
    <xf numFmtId="0" fontId="13" fillId="0" borderId="9" xfId="1" applyFont="1" applyFill="1" applyBorder="1" applyAlignment="1" applyProtection="1">
      <alignment vertical="center" wrapText="1"/>
    </xf>
    <xf numFmtId="49" fontId="48" fillId="0" borderId="5" xfId="0" applyNumberFormat="1" applyFont="1" applyBorder="1" applyAlignment="1">
      <alignment horizontal="left" vertical="center"/>
    </xf>
    <xf numFmtId="164" fontId="33" fillId="0" borderId="5" xfId="0" applyNumberFormat="1" applyFont="1" applyBorder="1" applyAlignment="1">
      <alignment vertical="center"/>
    </xf>
    <xf numFmtId="164" fontId="34" fillId="0" borderId="5" xfId="0" applyNumberFormat="1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164" fontId="68" fillId="3" borderId="1" xfId="0" applyNumberFormat="1" applyFont="1" applyFill="1" applyBorder="1" applyAlignment="1">
      <alignment vertical="center"/>
    </xf>
    <xf numFmtId="0" fontId="24" fillId="0" borderId="3" xfId="1" applyFont="1" applyFill="1" applyBorder="1" applyAlignment="1" applyProtection="1">
      <alignment vertical="center" wrapText="1"/>
    </xf>
    <xf numFmtId="49" fontId="70" fillId="0" borderId="1" xfId="0" applyNumberFormat="1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9" fillId="0" borderId="4" xfId="0" applyFont="1" applyBorder="1" applyAlignment="1">
      <alignment vertical="top" wrapText="1"/>
    </xf>
    <xf numFmtId="164" fontId="69" fillId="0" borderId="1" xfId="0" applyNumberFormat="1" applyFont="1" applyBorder="1" applyAlignment="1">
      <alignment horizontal="center" vertical="center"/>
    </xf>
    <xf numFmtId="164" fontId="74" fillId="0" borderId="1" xfId="0" applyNumberFormat="1" applyFont="1" applyBorder="1" applyAlignment="1">
      <alignment vertical="center"/>
    </xf>
    <xf numFmtId="164" fontId="74" fillId="0" borderId="1" xfId="0" applyNumberFormat="1" applyFont="1" applyBorder="1" applyAlignment="1">
      <alignment horizontal="center" vertical="center"/>
    </xf>
    <xf numFmtId="0" fontId="13" fillId="0" borderId="0" xfId="1" applyFont="1" applyFill="1" applyBorder="1" applyAlignment="1" applyProtection="1">
      <alignment vertical="center" wrapText="1"/>
    </xf>
    <xf numFmtId="0" fontId="61" fillId="0" borderId="2" xfId="0" applyFont="1" applyBorder="1" applyAlignment="1">
      <alignment horizontal="center" vertical="center" wrapText="1"/>
    </xf>
    <xf numFmtId="0" fontId="5" fillId="0" borderId="0" xfId="4"/>
    <xf numFmtId="0" fontId="12" fillId="0" borderId="0" xfId="1" applyFill="1" applyAlignment="1" applyProtection="1">
      <alignment vertical="center" wrapText="1"/>
    </xf>
    <xf numFmtId="0" fontId="56" fillId="0" borderId="11" xfId="0" applyFont="1" applyBorder="1" applyAlignment="1">
      <alignment vertical="center" wrapText="1"/>
    </xf>
    <xf numFmtId="0" fontId="56" fillId="0" borderId="13" xfId="0" applyFont="1" applyBorder="1" applyAlignment="1">
      <alignment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29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2" fillId="0" borderId="3" xfId="0" applyFont="1" applyBorder="1" applyAlignment="1">
      <alignment horizontal="center" vertical="center" wrapText="1"/>
    </xf>
    <xf numFmtId="4" fontId="43" fillId="0" borderId="0" xfId="0" applyNumberFormat="1" applyFont="1" applyAlignment="1">
      <alignment horizontal="center" vertical="center"/>
    </xf>
    <xf numFmtId="166" fontId="43" fillId="0" borderId="0" xfId="0" applyNumberFormat="1" applyFont="1" applyAlignment="1">
      <alignment horizontal="center" vertical="center"/>
    </xf>
    <xf numFmtId="0" fontId="71" fillId="13" borderId="19" xfId="0" applyFont="1" applyFill="1" applyBorder="1" applyAlignment="1">
      <alignment horizontal="center" vertical="center" wrapText="1"/>
    </xf>
    <xf numFmtId="0" fontId="76" fillId="13" borderId="17" xfId="0" applyFont="1" applyFill="1" applyBorder="1" applyAlignment="1">
      <alignment horizontal="center" vertical="center" wrapText="1"/>
    </xf>
    <xf numFmtId="0" fontId="76" fillId="13" borderId="18" xfId="0" applyFont="1" applyFill="1" applyBorder="1" applyAlignment="1">
      <alignment horizontal="center" vertical="center" wrapText="1"/>
    </xf>
    <xf numFmtId="0" fontId="76" fillId="13" borderId="20" xfId="0" applyFont="1" applyFill="1" applyBorder="1" applyAlignment="1">
      <alignment horizontal="center" vertical="center" wrapText="1"/>
    </xf>
    <xf numFmtId="0" fontId="76" fillId="13" borderId="15" xfId="0" applyFont="1" applyFill="1" applyBorder="1" applyAlignment="1">
      <alignment horizontal="center" vertical="center" wrapText="1"/>
    </xf>
    <xf numFmtId="0" fontId="76" fillId="13" borderId="16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Денежный" xfId="2" builtinId="4"/>
    <cellStyle name="Обычный" xfId="0" builtinId="0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colors>
    <mruColors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pn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pn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860" Type="http://schemas.openxmlformats.org/officeDocument/2006/relationships/image" Target="../media/image860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762" Type="http://schemas.openxmlformats.org/officeDocument/2006/relationships/image" Target="../media/image762.jpeg"/><Relationship Id="rId818" Type="http://schemas.openxmlformats.org/officeDocument/2006/relationships/image" Target="../media/image818.jp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773" Type="http://schemas.openxmlformats.org/officeDocument/2006/relationships/image" Target="../media/image77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829" Type="http://schemas.openxmlformats.org/officeDocument/2006/relationships/image" Target="../media/image829.jp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40" Type="http://schemas.openxmlformats.org/officeDocument/2006/relationships/image" Target="../media/image84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784" Type="http://schemas.openxmlformats.org/officeDocument/2006/relationships/image" Target="../media/image784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851" Type="http://schemas.openxmlformats.org/officeDocument/2006/relationships/image" Target="../media/image85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g"/><Relationship Id="rId862" Type="http://schemas.openxmlformats.org/officeDocument/2006/relationships/image" Target="../media/image86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831" Type="http://schemas.openxmlformats.org/officeDocument/2006/relationships/image" Target="../media/image831.jp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g"/><Relationship Id="rId842" Type="http://schemas.openxmlformats.org/officeDocument/2006/relationships/image" Target="../media/image842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853" Type="http://schemas.openxmlformats.org/officeDocument/2006/relationships/image" Target="../media/image853.jp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797" Type="http://schemas.openxmlformats.org/officeDocument/2006/relationships/image" Target="../media/image797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864" Type="http://schemas.openxmlformats.org/officeDocument/2006/relationships/image" Target="../media/image864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33" Type="http://schemas.openxmlformats.org/officeDocument/2006/relationships/image" Target="../media/image833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g"/><Relationship Id="rId844" Type="http://schemas.openxmlformats.org/officeDocument/2006/relationships/image" Target="../media/image84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g"/><Relationship Id="rId855" Type="http://schemas.openxmlformats.org/officeDocument/2006/relationships/image" Target="../media/image85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824" Type="http://schemas.openxmlformats.org/officeDocument/2006/relationships/image" Target="../media/image824.jp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46" Type="http://schemas.openxmlformats.org/officeDocument/2006/relationships/image" Target="../media/image846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26" Type="http://schemas.openxmlformats.org/officeDocument/2006/relationships/image" Target="../media/image826.jpg"/><Relationship Id="rId868" Type="http://schemas.openxmlformats.org/officeDocument/2006/relationships/image" Target="../media/image868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37" Type="http://schemas.openxmlformats.org/officeDocument/2006/relationships/image" Target="../media/image837.jp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g"/><Relationship Id="rId806" Type="http://schemas.openxmlformats.org/officeDocument/2006/relationships/image" Target="../media/image806.jpeg"/><Relationship Id="rId848" Type="http://schemas.openxmlformats.org/officeDocument/2006/relationships/image" Target="../media/image84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828" Type="http://schemas.openxmlformats.org/officeDocument/2006/relationships/image" Target="../media/image828.jp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50" Type="http://schemas.openxmlformats.org/officeDocument/2006/relationships/image" Target="../media/image85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861" Type="http://schemas.openxmlformats.org/officeDocument/2006/relationships/image" Target="../media/image861.jp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852" Type="http://schemas.openxmlformats.org/officeDocument/2006/relationships/image" Target="../media/image852.jp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g"/><Relationship Id="rId863" Type="http://schemas.openxmlformats.org/officeDocument/2006/relationships/image" Target="../media/image863.jp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g"/><Relationship Id="rId865" Type="http://schemas.openxmlformats.org/officeDocument/2006/relationships/image" Target="../media/image865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490</xdr:row>
      <xdr:rowOff>47625</xdr:rowOff>
    </xdr:from>
    <xdr:to>
      <xdr:col>1</xdr:col>
      <xdr:colOff>1285875</xdr:colOff>
      <xdr:row>490</xdr:row>
      <xdr:rowOff>1000125</xdr:rowOff>
    </xdr:to>
    <xdr:pic>
      <xdr:nvPicPr>
        <xdr:cNvPr id="763070" name="Рисунок 69" descr="9785912828416.jpg">
          <a:extLst>
            <a:ext uri="{FF2B5EF4-FFF2-40B4-BE49-F238E27FC236}">
              <a16:creationId xmlns:a16="http://schemas.microsoft.com/office/drawing/2014/main" id="{00000000-0008-0000-0000-0000B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86022050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520</xdr:row>
      <xdr:rowOff>38100</xdr:rowOff>
    </xdr:from>
    <xdr:to>
      <xdr:col>1</xdr:col>
      <xdr:colOff>1352550</xdr:colOff>
      <xdr:row>520</xdr:row>
      <xdr:rowOff>990600</xdr:rowOff>
    </xdr:to>
    <xdr:pic>
      <xdr:nvPicPr>
        <xdr:cNvPr id="763071" name="Рисунок 96" descr="978500033999200028.jpg">
          <a:extLst>
            <a:ext uri="{FF2B5EF4-FFF2-40B4-BE49-F238E27FC236}">
              <a16:creationId xmlns:a16="http://schemas.microsoft.com/office/drawing/2014/main" id="{00000000-0008-0000-0000-0000B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15692425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494</xdr:row>
      <xdr:rowOff>38100</xdr:rowOff>
    </xdr:from>
    <xdr:to>
      <xdr:col>2</xdr:col>
      <xdr:colOff>9525</xdr:colOff>
      <xdr:row>494</xdr:row>
      <xdr:rowOff>1000125</xdr:rowOff>
    </xdr:to>
    <xdr:pic>
      <xdr:nvPicPr>
        <xdr:cNvPr id="763073" name="Рисунок 72" descr="978500033999200029.jpg">
          <a:extLst>
            <a:ext uri="{FF2B5EF4-FFF2-40B4-BE49-F238E27FC236}">
              <a16:creationId xmlns:a16="http://schemas.microsoft.com/office/drawing/2014/main" id="{00000000-0008-0000-0000-0000C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9974925"/>
          <a:ext cx="1276350" cy="962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538</xdr:row>
      <xdr:rowOff>47625</xdr:rowOff>
    </xdr:from>
    <xdr:to>
      <xdr:col>2</xdr:col>
      <xdr:colOff>9525</xdr:colOff>
      <xdr:row>538</xdr:row>
      <xdr:rowOff>981075</xdr:rowOff>
    </xdr:to>
    <xdr:pic>
      <xdr:nvPicPr>
        <xdr:cNvPr id="763074" name="Рисунок 114" descr="978500033999200057.jpg">
          <a:extLst>
            <a:ext uri="{FF2B5EF4-FFF2-40B4-BE49-F238E27FC236}">
              <a16:creationId xmlns:a16="http://schemas.microsoft.com/office/drawing/2014/main" id="{00000000-0008-0000-0000-0000C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4637650"/>
          <a:ext cx="1238250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541</xdr:row>
      <xdr:rowOff>66675</xdr:rowOff>
    </xdr:from>
    <xdr:to>
      <xdr:col>2</xdr:col>
      <xdr:colOff>9525</xdr:colOff>
      <xdr:row>541</xdr:row>
      <xdr:rowOff>1000125</xdr:rowOff>
    </xdr:to>
    <xdr:pic>
      <xdr:nvPicPr>
        <xdr:cNvPr id="763075" name="Рисунок 117" descr="978500033999200059.jpg">
          <a:extLst>
            <a:ext uri="{FF2B5EF4-FFF2-40B4-BE49-F238E27FC236}">
              <a16:creationId xmlns:a16="http://schemas.microsoft.com/office/drawing/2014/main" id="{00000000-0008-0000-0000-0000C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7742800"/>
          <a:ext cx="1238250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562</xdr:row>
      <xdr:rowOff>247650</xdr:rowOff>
    </xdr:from>
    <xdr:to>
      <xdr:col>1</xdr:col>
      <xdr:colOff>1257300</xdr:colOff>
      <xdr:row>562</xdr:row>
      <xdr:rowOff>1047750</xdr:rowOff>
    </xdr:to>
    <xdr:pic>
      <xdr:nvPicPr>
        <xdr:cNvPr id="763076" name="Рисунок 137" descr="9785912821417.jpg">
          <a:extLst>
            <a:ext uri="{FF2B5EF4-FFF2-40B4-BE49-F238E27FC236}">
              <a16:creationId xmlns:a16="http://schemas.microsoft.com/office/drawing/2014/main" id="{00000000-0008-0000-0000-0000C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65241475"/>
          <a:ext cx="1257300" cy="800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197</xdr:row>
      <xdr:rowOff>38100</xdr:rowOff>
    </xdr:from>
    <xdr:to>
      <xdr:col>2</xdr:col>
      <xdr:colOff>9525</xdr:colOff>
      <xdr:row>197</xdr:row>
      <xdr:rowOff>942975</xdr:rowOff>
    </xdr:to>
    <xdr:pic>
      <xdr:nvPicPr>
        <xdr:cNvPr id="763077" name="Рисунок 324" descr="9785912821714.jpg">
          <a:extLst>
            <a:ext uri="{FF2B5EF4-FFF2-40B4-BE49-F238E27FC236}">
              <a16:creationId xmlns:a16="http://schemas.microsoft.com/office/drawing/2014/main" id="{00000000-0008-0000-0000-0000C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4096875"/>
          <a:ext cx="12954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567</xdr:row>
      <xdr:rowOff>257175</xdr:rowOff>
    </xdr:from>
    <xdr:to>
      <xdr:col>1</xdr:col>
      <xdr:colOff>1276350</xdr:colOff>
      <xdr:row>567</xdr:row>
      <xdr:rowOff>666750</xdr:rowOff>
    </xdr:to>
    <xdr:pic>
      <xdr:nvPicPr>
        <xdr:cNvPr id="763078" name="Рисунок 904" descr="978500033999200010.jpg">
          <a:extLst>
            <a:ext uri="{FF2B5EF4-FFF2-40B4-BE49-F238E27FC236}">
              <a16:creationId xmlns:a16="http://schemas.microsoft.com/office/drawing/2014/main" id="{00000000-0008-0000-0000-0000C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0908850"/>
          <a:ext cx="1238250" cy="409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658</xdr:row>
      <xdr:rowOff>0</xdr:rowOff>
    </xdr:from>
    <xdr:to>
      <xdr:col>5</xdr:col>
      <xdr:colOff>1762125</xdr:colOff>
      <xdr:row>658</xdr:row>
      <xdr:rowOff>0</xdr:rowOff>
    </xdr:to>
    <xdr:pic>
      <xdr:nvPicPr>
        <xdr:cNvPr id="763079" name="Рисунок 224" descr="9785000336472.jpg">
          <a:extLst>
            <a:ext uri="{FF2B5EF4-FFF2-40B4-BE49-F238E27FC236}">
              <a16:creationId xmlns:a16="http://schemas.microsoft.com/office/drawing/2014/main" id="{00000000-0008-0000-0000-0000C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996896025"/>
          <a:ext cx="1552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</xdr:colOff>
      <xdr:row>3</xdr:row>
      <xdr:rowOff>379730</xdr:rowOff>
    </xdr:from>
    <xdr:to>
      <xdr:col>3</xdr:col>
      <xdr:colOff>1300584</xdr:colOff>
      <xdr:row>3</xdr:row>
      <xdr:rowOff>379730</xdr:rowOff>
    </xdr:to>
    <xdr:sp macro="" textlink="">
      <xdr:nvSpPr>
        <xdr:cNvPr id="15" name="WordArt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997200"/>
          <a:ext cx="348066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/>
          <a:r>
            <a:rPr lang="ru-RU" sz="6600" kern="10" spc="-330" normalizeH="1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СЛОВО</a:t>
          </a:r>
        </a:p>
      </xdr:txBody>
    </xdr:sp>
    <xdr:clientData/>
  </xdr:twoCellAnchor>
  <xdr:twoCellAnchor>
    <xdr:from>
      <xdr:col>1</xdr:col>
      <xdr:colOff>133350</xdr:colOff>
      <xdr:row>66</xdr:row>
      <xdr:rowOff>38100</xdr:rowOff>
    </xdr:from>
    <xdr:to>
      <xdr:col>1</xdr:col>
      <xdr:colOff>1190625</xdr:colOff>
      <xdr:row>66</xdr:row>
      <xdr:rowOff>1409700</xdr:rowOff>
    </xdr:to>
    <xdr:pic>
      <xdr:nvPicPr>
        <xdr:cNvPr id="763116" name="Рисунок 856" descr="9785000337431.jpg">
          <a:extLst>
            <a:ext uri="{FF2B5EF4-FFF2-40B4-BE49-F238E27FC236}">
              <a16:creationId xmlns:a16="http://schemas.microsoft.com/office/drawing/2014/main" id="{00000000-0008-0000-0000-0000E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69534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67</xdr:row>
      <xdr:rowOff>9525</xdr:rowOff>
    </xdr:from>
    <xdr:to>
      <xdr:col>1</xdr:col>
      <xdr:colOff>1228725</xdr:colOff>
      <xdr:row>67</xdr:row>
      <xdr:rowOff>1390650</xdr:rowOff>
    </xdr:to>
    <xdr:pic>
      <xdr:nvPicPr>
        <xdr:cNvPr id="763117" name="Рисунок 857" descr="9785000337448.jpg">
          <a:extLst>
            <a:ext uri="{FF2B5EF4-FFF2-40B4-BE49-F238E27FC236}">
              <a16:creationId xmlns:a16="http://schemas.microsoft.com/office/drawing/2014/main" id="{00000000-0008-0000-0000-0000E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3440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68</xdr:row>
      <xdr:rowOff>57150</xdr:rowOff>
    </xdr:from>
    <xdr:to>
      <xdr:col>1</xdr:col>
      <xdr:colOff>1190625</xdr:colOff>
      <xdr:row>69</xdr:row>
      <xdr:rowOff>0</xdr:rowOff>
    </xdr:to>
    <xdr:pic>
      <xdr:nvPicPr>
        <xdr:cNvPr id="763118" name="Рисунок 858" descr="9785000337455.jpg">
          <a:extLst>
            <a:ext uri="{FF2B5EF4-FFF2-40B4-BE49-F238E27FC236}">
              <a16:creationId xmlns:a16="http://schemas.microsoft.com/office/drawing/2014/main" id="{00000000-0008-0000-0000-0000E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98109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69</xdr:row>
      <xdr:rowOff>57150</xdr:rowOff>
    </xdr:from>
    <xdr:to>
      <xdr:col>1</xdr:col>
      <xdr:colOff>1162050</xdr:colOff>
      <xdr:row>70</xdr:row>
      <xdr:rowOff>9525</xdr:rowOff>
    </xdr:to>
    <xdr:pic>
      <xdr:nvPicPr>
        <xdr:cNvPr id="763119" name="Рисунок 859" descr="9785000337462.jpg">
          <a:extLst>
            <a:ext uri="{FF2B5EF4-FFF2-40B4-BE49-F238E27FC236}">
              <a16:creationId xmlns:a16="http://schemas.microsoft.com/office/drawing/2014/main" id="{00000000-0008-0000-0000-0000E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12301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1200150</xdr:colOff>
      <xdr:row>72</xdr:row>
      <xdr:rowOff>0</xdr:rowOff>
    </xdr:to>
    <xdr:pic>
      <xdr:nvPicPr>
        <xdr:cNvPr id="763120" name="Рисунок 18" descr="9785000337233_1.jpg">
          <a:extLst>
            <a:ext uri="{FF2B5EF4-FFF2-40B4-BE49-F238E27FC236}">
              <a16:creationId xmlns:a16="http://schemas.microsoft.com/office/drawing/2014/main" id="{00000000-0008-0000-0000-0000F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36876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</xdr:row>
      <xdr:rowOff>19050</xdr:rowOff>
    </xdr:from>
    <xdr:to>
      <xdr:col>1</xdr:col>
      <xdr:colOff>1200150</xdr:colOff>
      <xdr:row>73</xdr:row>
      <xdr:rowOff>1381125</xdr:rowOff>
    </xdr:to>
    <xdr:pic>
      <xdr:nvPicPr>
        <xdr:cNvPr id="763121" name="Рисунок 19" descr="9785000337240_1.jpg">
          <a:extLst>
            <a:ext uri="{FF2B5EF4-FFF2-40B4-BE49-F238E27FC236}">
              <a16:creationId xmlns:a16="http://schemas.microsoft.com/office/drawing/2014/main" id="{00000000-0008-0000-0000-0000F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59355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74</xdr:row>
      <xdr:rowOff>28575</xdr:rowOff>
    </xdr:from>
    <xdr:to>
      <xdr:col>1</xdr:col>
      <xdr:colOff>1238250</xdr:colOff>
      <xdr:row>74</xdr:row>
      <xdr:rowOff>1390650</xdr:rowOff>
    </xdr:to>
    <xdr:pic>
      <xdr:nvPicPr>
        <xdr:cNvPr id="763122" name="Рисунок 20" descr="9785000337271_1.jpg">
          <a:extLst>
            <a:ext uri="{FF2B5EF4-FFF2-40B4-BE49-F238E27FC236}">
              <a16:creationId xmlns:a16="http://schemas.microsoft.com/office/drawing/2014/main" id="{00000000-0008-0000-0000-0000F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73642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75</xdr:row>
      <xdr:rowOff>9525</xdr:rowOff>
    </xdr:from>
    <xdr:to>
      <xdr:col>1</xdr:col>
      <xdr:colOff>1219200</xdr:colOff>
      <xdr:row>75</xdr:row>
      <xdr:rowOff>1409700</xdr:rowOff>
    </xdr:to>
    <xdr:pic>
      <xdr:nvPicPr>
        <xdr:cNvPr id="763123" name="Рисунок 21" descr="9785000337226_1.jpg">
          <a:extLst>
            <a:ext uri="{FF2B5EF4-FFF2-40B4-BE49-F238E27FC236}">
              <a16:creationId xmlns:a16="http://schemas.microsoft.com/office/drawing/2014/main" id="{00000000-0008-0000-0000-0000F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876442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</xdr:row>
      <xdr:rowOff>19050</xdr:rowOff>
    </xdr:from>
    <xdr:to>
      <xdr:col>1</xdr:col>
      <xdr:colOff>1200150</xdr:colOff>
      <xdr:row>76</xdr:row>
      <xdr:rowOff>1390650</xdr:rowOff>
    </xdr:to>
    <xdr:pic>
      <xdr:nvPicPr>
        <xdr:cNvPr id="763124" name="Рисунок 22" descr="9785000337257_1.jpg">
          <a:extLst>
            <a:ext uri="{FF2B5EF4-FFF2-40B4-BE49-F238E27FC236}">
              <a16:creationId xmlns:a16="http://schemas.microsoft.com/office/drawing/2014/main" id="{00000000-0008-0000-0000-0000F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0193175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</xdr:row>
      <xdr:rowOff>38100</xdr:rowOff>
    </xdr:from>
    <xdr:to>
      <xdr:col>1</xdr:col>
      <xdr:colOff>1190625</xdr:colOff>
      <xdr:row>77</xdr:row>
      <xdr:rowOff>1400175</xdr:rowOff>
    </xdr:to>
    <xdr:pic>
      <xdr:nvPicPr>
        <xdr:cNvPr id="763125" name="Рисунок 25" descr="9785000337264_1.jpg">
          <a:extLst>
            <a:ext uri="{FF2B5EF4-FFF2-40B4-BE49-F238E27FC236}">
              <a16:creationId xmlns:a16="http://schemas.microsoft.com/office/drawing/2014/main" id="{00000000-0008-0000-0000-0000F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16314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78</xdr:row>
      <xdr:rowOff>9525</xdr:rowOff>
    </xdr:from>
    <xdr:to>
      <xdr:col>1</xdr:col>
      <xdr:colOff>1228725</xdr:colOff>
      <xdr:row>78</xdr:row>
      <xdr:rowOff>1409700</xdr:rowOff>
    </xdr:to>
    <xdr:pic>
      <xdr:nvPicPr>
        <xdr:cNvPr id="763126" name="Рисунок 26" descr="9785000337295_1.jpg">
          <a:extLst>
            <a:ext uri="{FF2B5EF4-FFF2-40B4-BE49-F238E27FC236}">
              <a16:creationId xmlns:a16="http://schemas.microsoft.com/office/drawing/2014/main" id="{00000000-0008-0000-0000-0000F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30221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79</xdr:row>
      <xdr:rowOff>38100</xdr:rowOff>
    </xdr:from>
    <xdr:to>
      <xdr:col>1</xdr:col>
      <xdr:colOff>1200150</xdr:colOff>
      <xdr:row>79</xdr:row>
      <xdr:rowOff>1400175</xdr:rowOff>
    </xdr:to>
    <xdr:pic>
      <xdr:nvPicPr>
        <xdr:cNvPr id="763127" name="Рисунок 27" descr="9785000337288_1.jpg">
          <a:extLst>
            <a:ext uri="{FF2B5EF4-FFF2-40B4-BE49-F238E27FC236}">
              <a16:creationId xmlns:a16="http://schemas.microsoft.com/office/drawing/2014/main" id="{00000000-0008-0000-0000-0000F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44699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</xdr:row>
      <xdr:rowOff>9525</xdr:rowOff>
    </xdr:from>
    <xdr:to>
      <xdr:col>1</xdr:col>
      <xdr:colOff>1238250</xdr:colOff>
      <xdr:row>81</xdr:row>
      <xdr:rowOff>1390650</xdr:rowOff>
    </xdr:to>
    <xdr:pic>
      <xdr:nvPicPr>
        <xdr:cNvPr id="763128" name="Рисунок 535" descr="9785000336892.jpg">
          <a:extLst>
            <a:ext uri="{FF2B5EF4-FFF2-40B4-BE49-F238E27FC236}">
              <a16:creationId xmlns:a16="http://schemas.microsoft.com/office/drawing/2014/main" id="{00000000-0008-0000-0000-0000F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0226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82</xdr:row>
      <xdr:rowOff>9525</xdr:rowOff>
    </xdr:from>
    <xdr:to>
      <xdr:col>1</xdr:col>
      <xdr:colOff>1238250</xdr:colOff>
      <xdr:row>82</xdr:row>
      <xdr:rowOff>1390650</xdr:rowOff>
    </xdr:to>
    <xdr:pic>
      <xdr:nvPicPr>
        <xdr:cNvPr id="763129" name="Рисунок 536" descr="9785000336861.jpg">
          <a:extLst>
            <a:ext uri="{FF2B5EF4-FFF2-40B4-BE49-F238E27FC236}">
              <a16:creationId xmlns:a16="http://schemas.microsoft.com/office/drawing/2014/main" id="{00000000-0008-0000-0000-0000F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84418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83</xdr:row>
      <xdr:rowOff>28575</xdr:rowOff>
    </xdr:from>
    <xdr:to>
      <xdr:col>1</xdr:col>
      <xdr:colOff>1238250</xdr:colOff>
      <xdr:row>83</xdr:row>
      <xdr:rowOff>1400175</xdr:rowOff>
    </xdr:to>
    <xdr:pic>
      <xdr:nvPicPr>
        <xdr:cNvPr id="763130" name="Рисунок 537" descr="9785000336854.jpg">
          <a:extLst>
            <a:ext uri="{FF2B5EF4-FFF2-40B4-BE49-F238E27FC236}">
              <a16:creationId xmlns:a16="http://schemas.microsoft.com/office/drawing/2014/main" id="{00000000-0008-0000-0000-0000F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98801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</xdr:row>
      <xdr:rowOff>19050</xdr:rowOff>
    </xdr:from>
    <xdr:to>
      <xdr:col>1</xdr:col>
      <xdr:colOff>1219200</xdr:colOff>
      <xdr:row>84</xdr:row>
      <xdr:rowOff>1390650</xdr:rowOff>
    </xdr:to>
    <xdr:pic>
      <xdr:nvPicPr>
        <xdr:cNvPr id="763131" name="Рисунок 538" descr="9785000336908.jpg">
          <a:extLst>
            <a:ext uri="{FF2B5EF4-FFF2-40B4-BE49-F238E27FC236}">
              <a16:creationId xmlns:a16="http://schemas.microsoft.com/office/drawing/2014/main" id="{00000000-0008-0000-0000-0000F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12898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85</xdr:row>
      <xdr:rowOff>28575</xdr:rowOff>
    </xdr:from>
    <xdr:to>
      <xdr:col>1</xdr:col>
      <xdr:colOff>1238250</xdr:colOff>
      <xdr:row>85</xdr:row>
      <xdr:rowOff>1390650</xdr:rowOff>
    </xdr:to>
    <xdr:pic>
      <xdr:nvPicPr>
        <xdr:cNvPr id="763132" name="Рисунок 539" descr="9785000336922.jpg">
          <a:extLst>
            <a:ext uri="{FF2B5EF4-FFF2-40B4-BE49-F238E27FC236}">
              <a16:creationId xmlns:a16="http://schemas.microsoft.com/office/drawing/2014/main" id="{00000000-0008-0000-0000-0000F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271855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86</xdr:row>
      <xdr:rowOff>19050</xdr:rowOff>
    </xdr:from>
    <xdr:to>
      <xdr:col>1</xdr:col>
      <xdr:colOff>1219200</xdr:colOff>
      <xdr:row>86</xdr:row>
      <xdr:rowOff>1381125</xdr:rowOff>
    </xdr:to>
    <xdr:pic>
      <xdr:nvPicPr>
        <xdr:cNvPr id="763133" name="Рисунок 540" descr="9785000336878.jpg">
          <a:extLst>
            <a:ext uri="{FF2B5EF4-FFF2-40B4-BE49-F238E27FC236}">
              <a16:creationId xmlns:a16="http://schemas.microsoft.com/office/drawing/2014/main" id="{00000000-0008-0000-0000-0000F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4128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89</xdr:row>
      <xdr:rowOff>0</xdr:rowOff>
    </xdr:from>
    <xdr:to>
      <xdr:col>1</xdr:col>
      <xdr:colOff>1200150</xdr:colOff>
      <xdr:row>89</xdr:row>
      <xdr:rowOff>0</xdr:rowOff>
    </xdr:to>
    <xdr:pic>
      <xdr:nvPicPr>
        <xdr:cNvPr id="763135" name="Рисунок 542" descr="9785000336885.jpg">
          <a:extLst>
            <a:ext uri="{FF2B5EF4-FFF2-40B4-BE49-F238E27FC236}">
              <a16:creationId xmlns:a16="http://schemas.microsoft.com/office/drawing/2014/main" id="{00000000-0008-0000-0000-0000F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9857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90</xdr:row>
      <xdr:rowOff>28575</xdr:rowOff>
    </xdr:from>
    <xdr:to>
      <xdr:col>1</xdr:col>
      <xdr:colOff>1228725</xdr:colOff>
      <xdr:row>90</xdr:row>
      <xdr:rowOff>1371600</xdr:rowOff>
    </xdr:to>
    <xdr:pic>
      <xdr:nvPicPr>
        <xdr:cNvPr id="763136" name="Рисунок 545" descr="9785000336304.jpg">
          <a:extLst>
            <a:ext uri="{FF2B5EF4-FFF2-40B4-BE49-F238E27FC236}">
              <a16:creationId xmlns:a16="http://schemas.microsoft.com/office/drawing/2014/main" id="{00000000-0008-0000-0000-00000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9433675"/>
          <a:ext cx="11144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93</xdr:row>
      <xdr:rowOff>38100</xdr:rowOff>
    </xdr:from>
    <xdr:to>
      <xdr:col>1</xdr:col>
      <xdr:colOff>1228725</xdr:colOff>
      <xdr:row>93</xdr:row>
      <xdr:rowOff>1400175</xdr:rowOff>
    </xdr:to>
    <xdr:pic>
      <xdr:nvPicPr>
        <xdr:cNvPr id="763137" name="Рисунок 546" descr="9785000336274.jpg">
          <a:extLst>
            <a:ext uri="{FF2B5EF4-FFF2-40B4-BE49-F238E27FC236}">
              <a16:creationId xmlns:a16="http://schemas.microsoft.com/office/drawing/2014/main" id="{00000000-0008-0000-0000-00000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25578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94</xdr:row>
      <xdr:rowOff>28575</xdr:rowOff>
    </xdr:from>
    <xdr:to>
      <xdr:col>1</xdr:col>
      <xdr:colOff>1228725</xdr:colOff>
      <xdr:row>94</xdr:row>
      <xdr:rowOff>1390650</xdr:rowOff>
    </xdr:to>
    <xdr:pic>
      <xdr:nvPicPr>
        <xdr:cNvPr id="763138" name="Рисунок 547" descr="9785000336281.jpg">
          <a:extLst>
            <a:ext uri="{FF2B5EF4-FFF2-40B4-BE49-F238E27FC236}">
              <a16:creationId xmlns:a16="http://schemas.microsoft.com/office/drawing/2014/main" id="{00000000-0008-0000-0000-00000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39675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95</xdr:row>
      <xdr:rowOff>9525</xdr:rowOff>
    </xdr:from>
    <xdr:to>
      <xdr:col>1</xdr:col>
      <xdr:colOff>1228725</xdr:colOff>
      <xdr:row>95</xdr:row>
      <xdr:rowOff>1390650</xdr:rowOff>
    </xdr:to>
    <xdr:pic>
      <xdr:nvPicPr>
        <xdr:cNvPr id="763139" name="Рисунок 548" descr="9785000336267.jpg">
          <a:extLst>
            <a:ext uri="{FF2B5EF4-FFF2-40B4-BE49-F238E27FC236}">
              <a16:creationId xmlns:a16="http://schemas.microsoft.com/office/drawing/2014/main" id="{00000000-0008-0000-0000-00000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53677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97</xdr:row>
      <xdr:rowOff>0</xdr:rowOff>
    </xdr:from>
    <xdr:to>
      <xdr:col>1</xdr:col>
      <xdr:colOff>1257300</xdr:colOff>
      <xdr:row>97</xdr:row>
      <xdr:rowOff>1400175</xdr:rowOff>
    </xdr:to>
    <xdr:pic>
      <xdr:nvPicPr>
        <xdr:cNvPr id="763141" name="Рисунок 550" descr="9785000336311.jpg">
          <a:extLst>
            <a:ext uri="{FF2B5EF4-FFF2-40B4-BE49-F238E27FC236}">
              <a16:creationId xmlns:a16="http://schemas.microsoft.com/office/drawing/2014/main" id="{00000000-0008-0000-0000-00000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81966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98</xdr:row>
      <xdr:rowOff>19050</xdr:rowOff>
    </xdr:from>
    <xdr:to>
      <xdr:col>1</xdr:col>
      <xdr:colOff>1228725</xdr:colOff>
      <xdr:row>98</xdr:row>
      <xdr:rowOff>1381125</xdr:rowOff>
    </xdr:to>
    <xdr:pic>
      <xdr:nvPicPr>
        <xdr:cNvPr id="763142" name="Рисунок 551" descr="9785000336328.jpg">
          <a:extLst>
            <a:ext uri="{FF2B5EF4-FFF2-40B4-BE49-F238E27FC236}">
              <a16:creationId xmlns:a16="http://schemas.microsoft.com/office/drawing/2014/main" id="{00000000-0008-0000-0000-00000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963495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99</xdr:row>
      <xdr:rowOff>0</xdr:rowOff>
    </xdr:from>
    <xdr:to>
      <xdr:col>1</xdr:col>
      <xdr:colOff>1238250</xdr:colOff>
      <xdr:row>99</xdr:row>
      <xdr:rowOff>1381125</xdr:rowOff>
    </xdr:to>
    <xdr:pic>
      <xdr:nvPicPr>
        <xdr:cNvPr id="763143" name="Рисунок 552" descr="9785000336335.jpg">
          <a:extLst>
            <a:ext uri="{FF2B5EF4-FFF2-40B4-BE49-F238E27FC236}">
              <a16:creationId xmlns:a16="http://schemas.microsoft.com/office/drawing/2014/main" id="{00000000-0008-0000-0000-00000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10351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</xdr:row>
      <xdr:rowOff>38100</xdr:rowOff>
    </xdr:from>
    <xdr:to>
      <xdr:col>1</xdr:col>
      <xdr:colOff>1200150</xdr:colOff>
      <xdr:row>10</xdr:row>
      <xdr:rowOff>1343025</xdr:rowOff>
    </xdr:to>
    <xdr:pic>
      <xdr:nvPicPr>
        <xdr:cNvPr id="763144" name="Рисунок 555" descr="9785912828881.jpg">
          <a:extLst>
            <a:ext uri="{FF2B5EF4-FFF2-40B4-BE49-F238E27FC236}">
              <a16:creationId xmlns:a16="http://schemas.microsoft.com/office/drawing/2014/main" id="{00000000-0008-0000-0000-00000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3302075"/>
          <a:ext cx="101917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</xdr:row>
      <xdr:rowOff>19050</xdr:rowOff>
    </xdr:from>
    <xdr:to>
      <xdr:col>1</xdr:col>
      <xdr:colOff>1181100</xdr:colOff>
      <xdr:row>11</xdr:row>
      <xdr:rowOff>1381125</xdr:rowOff>
    </xdr:to>
    <xdr:pic>
      <xdr:nvPicPr>
        <xdr:cNvPr id="763145" name="Рисунок 556" descr="9785000335468.jpg">
          <a:extLst>
            <a:ext uri="{FF2B5EF4-FFF2-40B4-BE49-F238E27FC236}">
              <a16:creationId xmlns:a16="http://schemas.microsoft.com/office/drawing/2014/main" id="{00000000-0008-0000-0000-00000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4702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12</xdr:row>
      <xdr:rowOff>38100</xdr:rowOff>
    </xdr:from>
    <xdr:to>
      <xdr:col>1</xdr:col>
      <xdr:colOff>1190625</xdr:colOff>
      <xdr:row>12</xdr:row>
      <xdr:rowOff>1400175</xdr:rowOff>
    </xdr:to>
    <xdr:pic>
      <xdr:nvPicPr>
        <xdr:cNvPr id="763146" name="Рисунок 557" descr="9785000335277.jpg">
          <a:extLst>
            <a:ext uri="{FF2B5EF4-FFF2-40B4-BE49-F238E27FC236}">
              <a16:creationId xmlns:a16="http://schemas.microsoft.com/office/drawing/2014/main" id="{00000000-0008-0000-0000-00000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1405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</xdr:row>
      <xdr:rowOff>38100</xdr:rowOff>
    </xdr:from>
    <xdr:to>
      <xdr:col>1</xdr:col>
      <xdr:colOff>1190625</xdr:colOff>
      <xdr:row>13</xdr:row>
      <xdr:rowOff>1400175</xdr:rowOff>
    </xdr:to>
    <xdr:pic>
      <xdr:nvPicPr>
        <xdr:cNvPr id="763147" name="Рисунок 558" descr="9785000335284.jpg">
          <a:extLst>
            <a:ext uri="{FF2B5EF4-FFF2-40B4-BE49-F238E27FC236}">
              <a16:creationId xmlns:a16="http://schemas.microsoft.com/office/drawing/2014/main" id="{00000000-0008-0000-0000-00000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75597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14</xdr:row>
      <xdr:rowOff>19050</xdr:rowOff>
    </xdr:from>
    <xdr:to>
      <xdr:col>1</xdr:col>
      <xdr:colOff>1162050</xdr:colOff>
      <xdr:row>14</xdr:row>
      <xdr:rowOff>1390650</xdr:rowOff>
    </xdr:to>
    <xdr:pic>
      <xdr:nvPicPr>
        <xdr:cNvPr id="763148" name="Рисунок 559" descr="9785912828874.jpg">
          <a:extLst>
            <a:ext uri="{FF2B5EF4-FFF2-40B4-BE49-F238E27FC236}">
              <a16:creationId xmlns:a16="http://schemas.microsoft.com/office/drawing/2014/main" id="{00000000-0008-0000-0000-00000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89599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15</xdr:row>
      <xdr:rowOff>9525</xdr:rowOff>
    </xdr:from>
    <xdr:to>
      <xdr:col>1</xdr:col>
      <xdr:colOff>1200150</xdr:colOff>
      <xdr:row>15</xdr:row>
      <xdr:rowOff>1390650</xdr:rowOff>
    </xdr:to>
    <xdr:pic>
      <xdr:nvPicPr>
        <xdr:cNvPr id="763149" name="Рисунок 560" descr="9785000335451.jpg">
          <a:extLst>
            <a:ext uri="{FF2B5EF4-FFF2-40B4-BE49-F238E27FC236}">
              <a16:creationId xmlns:a16="http://schemas.microsoft.com/office/drawing/2014/main" id="{00000000-0008-0000-0000-00000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03696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16</xdr:row>
      <xdr:rowOff>28575</xdr:rowOff>
    </xdr:from>
    <xdr:to>
      <xdr:col>1</xdr:col>
      <xdr:colOff>1200150</xdr:colOff>
      <xdr:row>16</xdr:row>
      <xdr:rowOff>1390650</xdr:rowOff>
    </xdr:to>
    <xdr:pic>
      <xdr:nvPicPr>
        <xdr:cNvPr id="763150" name="Рисунок 561" descr="9785912828867.jpg">
          <a:extLst>
            <a:ext uri="{FF2B5EF4-FFF2-40B4-BE49-F238E27FC236}">
              <a16:creationId xmlns:a16="http://schemas.microsoft.com/office/drawing/2014/main" id="{00000000-0008-0000-0000-00000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307805138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17</xdr:row>
      <xdr:rowOff>38100</xdr:rowOff>
    </xdr:from>
    <xdr:to>
      <xdr:col>1</xdr:col>
      <xdr:colOff>1219200</xdr:colOff>
      <xdr:row>17</xdr:row>
      <xdr:rowOff>1400175</xdr:rowOff>
    </xdr:to>
    <xdr:pic>
      <xdr:nvPicPr>
        <xdr:cNvPr id="763151" name="Рисунок 562" descr="9785912828591.jpg">
          <a:extLst>
            <a:ext uri="{FF2B5EF4-FFF2-40B4-BE49-F238E27FC236}">
              <a16:creationId xmlns:a16="http://schemas.microsoft.com/office/drawing/2014/main" id="{00000000-0008-0000-0000-00000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309231506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103</xdr:row>
      <xdr:rowOff>66675</xdr:rowOff>
    </xdr:from>
    <xdr:to>
      <xdr:col>1</xdr:col>
      <xdr:colOff>1285875</xdr:colOff>
      <xdr:row>103</xdr:row>
      <xdr:rowOff>904875</xdr:rowOff>
    </xdr:to>
    <xdr:pic>
      <xdr:nvPicPr>
        <xdr:cNvPr id="763153" name="Рисунок 569" descr="9785912828294.jpg">
          <a:extLst>
            <a:ext uri="{FF2B5EF4-FFF2-40B4-BE49-F238E27FC236}">
              <a16:creationId xmlns:a16="http://schemas.microsoft.com/office/drawing/2014/main" id="{00000000-0008-0000-0000-00001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8151550"/>
          <a:ext cx="1238250" cy="838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104</xdr:row>
      <xdr:rowOff>28575</xdr:rowOff>
    </xdr:from>
    <xdr:to>
      <xdr:col>1</xdr:col>
      <xdr:colOff>1285875</xdr:colOff>
      <xdr:row>104</xdr:row>
      <xdr:rowOff>876300</xdr:rowOff>
    </xdr:to>
    <xdr:pic>
      <xdr:nvPicPr>
        <xdr:cNvPr id="763155" name="Рисунок 571" descr="9785912823770.jpg">
          <a:extLst>
            <a:ext uri="{FF2B5EF4-FFF2-40B4-BE49-F238E27FC236}">
              <a16:creationId xmlns:a16="http://schemas.microsoft.com/office/drawing/2014/main" id="{00000000-0008-0000-0000-00001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99980350"/>
          <a:ext cx="125730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112</xdr:row>
      <xdr:rowOff>66675</xdr:rowOff>
    </xdr:from>
    <xdr:to>
      <xdr:col>1</xdr:col>
      <xdr:colOff>1285875</xdr:colOff>
      <xdr:row>112</xdr:row>
      <xdr:rowOff>914400</xdr:rowOff>
    </xdr:to>
    <xdr:pic>
      <xdr:nvPicPr>
        <xdr:cNvPr id="763156" name="Рисунок 576" descr="9785912828317.jpg">
          <a:extLst>
            <a:ext uri="{FF2B5EF4-FFF2-40B4-BE49-F238E27FC236}">
              <a16:creationId xmlns:a16="http://schemas.microsoft.com/office/drawing/2014/main" id="{00000000-0008-0000-0000-00001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7105050"/>
          <a:ext cx="1228725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117</xdr:row>
      <xdr:rowOff>57150</xdr:rowOff>
    </xdr:from>
    <xdr:to>
      <xdr:col>1</xdr:col>
      <xdr:colOff>1200150</xdr:colOff>
      <xdr:row>118</xdr:row>
      <xdr:rowOff>0</xdr:rowOff>
    </xdr:to>
    <xdr:pic>
      <xdr:nvPicPr>
        <xdr:cNvPr id="763157" name="Рисунок 577" descr="9785912825637.jpg">
          <a:extLst>
            <a:ext uri="{FF2B5EF4-FFF2-40B4-BE49-F238E27FC236}">
              <a16:creationId xmlns:a16="http://schemas.microsoft.com/office/drawing/2014/main" id="{00000000-0008-0000-0000-00001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0772175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119</xdr:row>
      <xdr:rowOff>9525</xdr:rowOff>
    </xdr:from>
    <xdr:to>
      <xdr:col>1</xdr:col>
      <xdr:colOff>1200150</xdr:colOff>
      <xdr:row>119</xdr:row>
      <xdr:rowOff>1381125</xdr:rowOff>
    </xdr:to>
    <xdr:pic>
      <xdr:nvPicPr>
        <xdr:cNvPr id="763158" name="Рисунок 579" descr="9785912825644.jpg">
          <a:extLst>
            <a:ext uri="{FF2B5EF4-FFF2-40B4-BE49-F238E27FC236}">
              <a16:creationId xmlns:a16="http://schemas.microsoft.com/office/drawing/2014/main" id="{00000000-0008-0000-0000-00001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35630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120</xdr:row>
      <xdr:rowOff>38100</xdr:rowOff>
    </xdr:from>
    <xdr:to>
      <xdr:col>1</xdr:col>
      <xdr:colOff>1200150</xdr:colOff>
      <xdr:row>120</xdr:row>
      <xdr:rowOff>1400175</xdr:rowOff>
    </xdr:to>
    <xdr:pic>
      <xdr:nvPicPr>
        <xdr:cNvPr id="763159" name="Рисунок 580" descr="9785912825651.jpg">
          <a:extLst>
            <a:ext uri="{FF2B5EF4-FFF2-40B4-BE49-F238E27FC236}">
              <a16:creationId xmlns:a16="http://schemas.microsoft.com/office/drawing/2014/main" id="{00000000-0008-0000-0000-00001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50108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123</xdr:row>
      <xdr:rowOff>19050</xdr:rowOff>
    </xdr:from>
    <xdr:to>
      <xdr:col>1</xdr:col>
      <xdr:colOff>1219200</xdr:colOff>
      <xdr:row>124</xdr:row>
      <xdr:rowOff>0</xdr:rowOff>
    </xdr:to>
    <xdr:pic>
      <xdr:nvPicPr>
        <xdr:cNvPr id="763162" name="Рисунок 584" descr="9785912825767.jpg">
          <a:extLst>
            <a:ext uri="{FF2B5EF4-FFF2-40B4-BE49-F238E27FC236}">
              <a16:creationId xmlns:a16="http://schemas.microsoft.com/office/drawing/2014/main" id="{00000000-0008-0000-0000-00001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06686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124</xdr:row>
      <xdr:rowOff>28575</xdr:rowOff>
    </xdr:from>
    <xdr:to>
      <xdr:col>1</xdr:col>
      <xdr:colOff>1228725</xdr:colOff>
      <xdr:row>124</xdr:row>
      <xdr:rowOff>1390650</xdr:rowOff>
    </xdr:to>
    <xdr:pic>
      <xdr:nvPicPr>
        <xdr:cNvPr id="763163" name="Рисунок 585" descr="9785912825774.jpg">
          <a:extLst>
            <a:ext uri="{FF2B5EF4-FFF2-40B4-BE49-F238E27FC236}">
              <a16:creationId xmlns:a16="http://schemas.microsoft.com/office/drawing/2014/main" id="{00000000-0008-0000-0000-00001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20974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125</xdr:row>
      <xdr:rowOff>0</xdr:rowOff>
    </xdr:from>
    <xdr:to>
      <xdr:col>1</xdr:col>
      <xdr:colOff>1228725</xdr:colOff>
      <xdr:row>125</xdr:row>
      <xdr:rowOff>1381125</xdr:rowOff>
    </xdr:to>
    <xdr:pic>
      <xdr:nvPicPr>
        <xdr:cNvPr id="763164" name="Рисунок 586" descr="9785912825781.jpg">
          <a:extLst>
            <a:ext uri="{FF2B5EF4-FFF2-40B4-BE49-F238E27FC236}">
              <a16:creationId xmlns:a16="http://schemas.microsoft.com/office/drawing/2014/main" id="{00000000-0008-0000-0000-00001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348805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155</xdr:row>
      <xdr:rowOff>57150</xdr:rowOff>
    </xdr:from>
    <xdr:to>
      <xdr:col>1</xdr:col>
      <xdr:colOff>1285875</xdr:colOff>
      <xdr:row>155</xdr:row>
      <xdr:rowOff>1295400</xdr:rowOff>
    </xdr:to>
    <xdr:pic>
      <xdr:nvPicPr>
        <xdr:cNvPr id="763165" name="Рисунок 984" descr="Маленький утёнок 9785000337356.jpg">
          <a:extLst>
            <a:ext uri="{FF2B5EF4-FFF2-40B4-BE49-F238E27FC236}">
              <a16:creationId xmlns:a16="http://schemas.microsoft.com/office/drawing/2014/main" id="{00000000-0008-0000-0000-00001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06902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147</xdr:row>
      <xdr:rowOff>85725</xdr:rowOff>
    </xdr:from>
    <xdr:to>
      <xdr:col>1</xdr:col>
      <xdr:colOff>1285875</xdr:colOff>
      <xdr:row>147</xdr:row>
      <xdr:rowOff>1323975</xdr:rowOff>
    </xdr:to>
    <xdr:pic>
      <xdr:nvPicPr>
        <xdr:cNvPr id="763167" name="Рисунок 875" descr="9785000336818.jpg">
          <a:extLst>
            <a:ext uri="{FF2B5EF4-FFF2-40B4-BE49-F238E27FC236}">
              <a16:creationId xmlns:a16="http://schemas.microsoft.com/office/drawing/2014/main" id="{00000000-0008-0000-0000-00001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0784200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154</xdr:row>
      <xdr:rowOff>85725</xdr:rowOff>
    </xdr:from>
    <xdr:to>
      <xdr:col>1</xdr:col>
      <xdr:colOff>1285875</xdr:colOff>
      <xdr:row>154</xdr:row>
      <xdr:rowOff>1295400</xdr:rowOff>
    </xdr:to>
    <xdr:pic>
      <xdr:nvPicPr>
        <xdr:cNvPr id="763168" name="Рисунок 876" descr="9785000336801.jpg">
          <a:extLst>
            <a:ext uri="{FF2B5EF4-FFF2-40B4-BE49-F238E27FC236}">
              <a16:creationId xmlns:a16="http://schemas.microsoft.com/office/drawing/2014/main" id="{00000000-0008-0000-0000-00002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9299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160</xdr:row>
      <xdr:rowOff>85725</xdr:rowOff>
    </xdr:from>
    <xdr:to>
      <xdr:col>2</xdr:col>
      <xdr:colOff>0</xdr:colOff>
      <xdr:row>160</xdr:row>
      <xdr:rowOff>1357312</xdr:rowOff>
    </xdr:to>
    <xdr:pic>
      <xdr:nvPicPr>
        <xdr:cNvPr id="763169" name="Рисунок 860" descr="9785000336786.jpg">
          <a:extLst>
            <a:ext uri="{FF2B5EF4-FFF2-40B4-BE49-F238E27FC236}">
              <a16:creationId xmlns:a16="http://schemas.microsoft.com/office/drawing/2014/main" id="{00000000-0008-0000-0000-00002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370751100"/>
          <a:ext cx="1247775" cy="127158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172</xdr:row>
      <xdr:rowOff>0</xdr:rowOff>
    </xdr:from>
    <xdr:to>
      <xdr:col>1</xdr:col>
      <xdr:colOff>1238250</xdr:colOff>
      <xdr:row>172</xdr:row>
      <xdr:rowOff>1400175</xdr:rowOff>
    </xdr:to>
    <xdr:pic>
      <xdr:nvPicPr>
        <xdr:cNvPr id="763170" name="Рисунок 295" descr="9785912823411.jpg">
          <a:extLst>
            <a:ext uri="{FF2B5EF4-FFF2-40B4-BE49-F238E27FC236}">
              <a16:creationId xmlns:a16="http://schemas.microsoft.com/office/drawing/2014/main" id="{00000000-0008-0000-0000-00002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1007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167</xdr:row>
      <xdr:rowOff>9525</xdr:rowOff>
    </xdr:from>
    <xdr:to>
      <xdr:col>1</xdr:col>
      <xdr:colOff>1266825</xdr:colOff>
      <xdr:row>168</xdr:row>
      <xdr:rowOff>0</xdr:rowOff>
    </xdr:to>
    <xdr:pic>
      <xdr:nvPicPr>
        <xdr:cNvPr id="763171" name="Рисунок 299" descr="9785000335079.jpg">
          <a:extLst>
            <a:ext uri="{FF2B5EF4-FFF2-40B4-BE49-F238E27FC236}">
              <a16:creationId xmlns:a16="http://schemas.microsoft.com/office/drawing/2014/main" id="{00000000-0008-0000-0000-00002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5307270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170</xdr:row>
      <xdr:rowOff>9525</xdr:rowOff>
    </xdr:from>
    <xdr:to>
      <xdr:col>1</xdr:col>
      <xdr:colOff>1200150</xdr:colOff>
      <xdr:row>170</xdr:row>
      <xdr:rowOff>1390650</xdr:rowOff>
    </xdr:to>
    <xdr:pic>
      <xdr:nvPicPr>
        <xdr:cNvPr id="763174" name="Рисунок 303" descr="9785000335062.jpg">
          <a:extLst>
            <a:ext uri="{FF2B5EF4-FFF2-40B4-BE49-F238E27FC236}">
              <a16:creationId xmlns:a16="http://schemas.microsoft.com/office/drawing/2014/main" id="{00000000-0008-0000-0000-00002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817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171</xdr:row>
      <xdr:rowOff>9525</xdr:rowOff>
    </xdr:from>
    <xdr:to>
      <xdr:col>1</xdr:col>
      <xdr:colOff>1219200</xdr:colOff>
      <xdr:row>172</xdr:row>
      <xdr:rowOff>0</xdr:rowOff>
    </xdr:to>
    <xdr:pic>
      <xdr:nvPicPr>
        <xdr:cNvPr id="763175" name="Рисунок 305" descr="9785912826337.jpg">
          <a:extLst>
            <a:ext uri="{FF2B5EF4-FFF2-40B4-BE49-F238E27FC236}">
              <a16:creationId xmlns:a16="http://schemas.microsoft.com/office/drawing/2014/main" id="{00000000-0008-0000-0000-00002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9597325"/>
          <a:ext cx="108585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173</xdr:row>
      <xdr:rowOff>9525</xdr:rowOff>
    </xdr:from>
    <xdr:to>
      <xdr:col>1</xdr:col>
      <xdr:colOff>1247775</xdr:colOff>
      <xdr:row>173</xdr:row>
      <xdr:rowOff>1409700</xdr:rowOff>
    </xdr:to>
    <xdr:pic>
      <xdr:nvPicPr>
        <xdr:cNvPr id="763176" name="Рисунок 307" descr="9785000335093.jpg">
          <a:extLst>
            <a:ext uri="{FF2B5EF4-FFF2-40B4-BE49-F238E27FC236}">
              <a16:creationId xmlns:a16="http://schemas.microsoft.com/office/drawing/2014/main" id="{00000000-0008-0000-0000-00002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2435775"/>
          <a:ext cx="10763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174</xdr:row>
      <xdr:rowOff>0</xdr:rowOff>
    </xdr:from>
    <xdr:to>
      <xdr:col>1</xdr:col>
      <xdr:colOff>1228725</xdr:colOff>
      <xdr:row>174</xdr:row>
      <xdr:rowOff>1400175</xdr:rowOff>
    </xdr:to>
    <xdr:pic>
      <xdr:nvPicPr>
        <xdr:cNvPr id="763177" name="Рисунок 309" descr="9785912826535.jpg">
          <a:extLst>
            <a:ext uri="{FF2B5EF4-FFF2-40B4-BE49-F238E27FC236}">
              <a16:creationId xmlns:a16="http://schemas.microsoft.com/office/drawing/2014/main" id="{00000000-0008-0000-0000-00002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384547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175</xdr:row>
      <xdr:rowOff>9525</xdr:rowOff>
    </xdr:from>
    <xdr:to>
      <xdr:col>1</xdr:col>
      <xdr:colOff>1209675</xdr:colOff>
      <xdr:row>175</xdr:row>
      <xdr:rowOff>1409700</xdr:rowOff>
    </xdr:to>
    <xdr:pic>
      <xdr:nvPicPr>
        <xdr:cNvPr id="763178" name="Рисунок 310" descr="9785912825071.jpg">
          <a:extLst>
            <a:ext uri="{FF2B5EF4-FFF2-40B4-BE49-F238E27FC236}">
              <a16:creationId xmlns:a16="http://schemas.microsoft.com/office/drawing/2014/main" id="{00000000-0008-0000-0000-00002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52742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176</xdr:row>
      <xdr:rowOff>0</xdr:rowOff>
    </xdr:from>
    <xdr:to>
      <xdr:col>1</xdr:col>
      <xdr:colOff>1200150</xdr:colOff>
      <xdr:row>177</xdr:row>
      <xdr:rowOff>0</xdr:rowOff>
    </xdr:to>
    <xdr:pic>
      <xdr:nvPicPr>
        <xdr:cNvPr id="763179" name="Рисунок 311" descr="9785000336519.jpg">
          <a:extLst>
            <a:ext uri="{FF2B5EF4-FFF2-40B4-BE49-F238E27FC236}">
              <a16:creationId xmlns:a16="http://schemas.microsoft.com/office/drawing/2014/main" id="{00000000-0008-0000-0000-00002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66683925"/>
          <a:ext cx="11049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177</xdr:row>
      <xdr:rowOff>0</xdr:rowOff>
    </xdr:from>
    <xdr:to>
      <xdr:col>1</xdr:col>
      <xdr:colOff>1162050</xdr:colOff>
      <xdr:row>177</xdr:row>
      <xdr:rowOff>1381125</xdr:rowOff>
    </xdr:to>
    <xdr:pic>
      <xdr:nvPicPr>
        <xdr:cNvPr id="763181" name="Рисунок 313" descr="9785912824760.jpg">
          <a:extLst>
            <a:ext uri="{FF2B5EF4-FFF2-40B4-BE49-F238E27FC236}">
              <a16:creationId xmlns:a16="http://schemas.microsoft.com/office/drawing/2014/main" id="{00000000-0008-0000-0000-00002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9522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178</xdr:row>
      <xdr:rowOff>0</xdr:rowOff>
    </xdr:from>
    <xdr:to>
      <xdr:col>1</xdr:col>
      <xdr:colOff>1162050</xdr:colOff>
      <xdr:row>178</xdr:row>
      <xdr:rowOff>1409700</xdr:rowOff>
    </xdr:to>
    <xdr:pic>
      <xdr:nvPicPr>
        <xdr:cNvPr id="763182" name="Рисунок 314" descr="9785912825088.jpg">
          <a:extLst>
            <a:ext uri="{FF2B5EF4-FFF2-40B4-BE49-F238E27FC236}">
              <a16:creationId xmlns:a16="http://schemas.microsoft.com/office/drawing/2014/main" id="{00000000-0008-0000-0000-00002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094160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179</xdr:row>
      <xdr:rowOff>0</xdr:rowOff>
    </xdr:from>
    <xdr:to>
      <xdr:col>1</xdr:col>
      <xdr:colOff>1190625</xdr:colOff>
      <xdr:row>179</xdr:row>
      <xdr:rowOff>0</xdr:rowOff>
    </xdr:to>
    <xdr:pic>
      <xdr:nvPicPr>
        <xdr:cNvPr id="763183" name="Рисунок 315" descr="9785000336526.jpg">
          <a:extLst>
            <a:ext uri="{FF2B5EF4-FFF2-40B4-BE49-F238E27FC236}">
              <a16:creationId xmlns:a16="http://schemas.microsoft.com/office/drawing/2014/main" id="{00000000-0008-0000-0000-00002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237035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179</xdr:row>
      <xdr:rowOff>28575</xdr:rowOff>
    </xdr:from>
    <xdr:to>
      <xdr:col>1</xdr:col>
      <xdr:colOff>1181100</xdr:colOff>
      <xdr:row>179</xdr:row>
      <xdr:rowOff>1409700</xdr:rowOff>
    </xdr:to>
    <xdr:pic>
      <xdr:nvPicPr>
        <xdr:cNvPr id="763184" name="Рисунок 316" descr="9785000336502.jpg">
          <a:extLst>
            <a:ext uri="{FF2B5EF4-FFF2-40B4-BE49-F238E27FC236}">
              <a16:creationId xmlns:a16="http://schemas.microsoft.com/office/drawing/2014/main" id="{00000000-0008-0000-0000-00003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380862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180</xdr:row>
      <xdr:rowOff>28575</xdr:rowOff>
    </xdr:from>
    <xdr:to>
      <xdr:col>1</xdr:col>
      <xdr:colOff>1190625</xdr:colOff>
      <xdr:row>180</xdr:row>
      <xdr:rowOff>1390650</xdr:rowOff>
    </xdr:to>
    <xdr:pic>
      <xdr:nvPicPr>
        <xdr:cNvPr id="763186" name="Рисунок 318" descr="9785912826511.jpg">
          <a:extLst>
            <a:ext uri="{FF2B5EF4-FFF2-40B4-BE49-F238E27FC236}">
              <a16:creationId xmlns:a16="http://schemas.microsoft.com/office/drawing/2014/main" id="{00000000-0008-0000-0000-00003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66470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182</xdr:row>
      <xdr:rowOff>0</xdr:rowOff>
    </xdr:from>
    <xdr:to>
      <xdr:col>1</xdr:col>
      <xdr:colOff>1200150</xdr:colOff>
      <xdr:row>182</xdr:row>
      <xdr:rowOff>1400175</xdr:rowOff>
    </xdr:to>
    <xdr:pic>
      <xdr:nvPicPr>
        <xdr:cNvPr id="763188" name="Рисунок 320" descr="9785912822650.jpg">
          <a:extLst>
            <a:ext uri="{FF2B5EF4-FFF2-40B4-BE49-F238E27FC236}">
              <a16:creationId xmlns:a16="http://schemas.microsoft.com/office/drawing/2014/main" id="{00000000-0008-0000-0000-00003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9456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183</xdr:row>
      <xdr:rowOff>38100</xdr:rowOff>
    </xdr:from>
    <xdr:to>
      <xdr:col>1</xdr:col>
      <xdr:colOff>1200150</xdr:colOff>
      <xdr:row>184</xdr:row>
      <xdr:rowOff>0</xdr:rowOff>
    </xdr:to>
    <xdr:pic>
      <xdr:nvPicPr>
        <xdr:cNvPr id="763189" name="Рисунок 321" descr="9785912822643.jpg">
          <a:extLst>
            <a:ext uri="{FF2B5EF4-FFF2-40B4-BE49-F238E27FC236}">
              <a16:creationId xmlns:a16="http://schemas.microsoft.com/office/drawing/2014/main" id="{00000000-0008-0000-0000-00003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09142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172</xdr:row>
      <xdr:rowOff>0</xdr:rowOff>
    </xdr:from>
    <xdr:to>
      <xdr:col>1</xdr:col>
      <xdr:colOff>1200150</xdr:colOff>
      <xdr:row>172</xdr:row>
      <xdr:rowOff>0</xdr:rowOff>
    </xdr:to>
    <xdr:pic>
      <xdr:nvPicPr>
        <xdr:cNvPr id="763190" name="Рисунок 862" descr="9785912822636.jpg">
          <a:extLst>
            <a:ext uri="{FF2B5EF4-FFF2-40B4-BE49-F238E27FC236}">
              <a16:creationId xmlns:a16="http://schemas.microsoft.com/office/drawing/2014/main" id="{00000000-0008-0000-0000-00003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1007025"/>
          <a:ext cx="1085850" cy="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185</xdr:row>
      <xdr:rowOff>28575</xdr:rowOff>
    </xdr:from>
    <xdr:to>
      <xdr:col>1</xdr:col>
      <xdr:colOff>1162050</xdr:colOff>
      <xdr:row>185</xdr:row>
      <xdr:rowOff>1257300</xdr:rowOff>
    </xdr:to>
    <xdr:pic>
      <xdr:nvPicPr>
        <xdr:cNvPr id="763191" name="Рисунок 815" descr="9785912824784.jpg">
          <a:extLst>
            <a:ext uri="{FF2B5EF4-FFF2-40B4-BE49-F238E27FC236}">
              <a16:creationId xmlns:a16="http://schemas.microsoft.com/office/drawing/2014/main" id="{00000000-0008-0000-0000-00003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30859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186</xdr:row>
      <xdr:rowOff>38100</xdr:rowOff>
    </xdr:from>
    <xdr:to>
      <xdr:col>1</xdr:col>
      <xdr:colOff>1162050</xdr:colOff>
      <xdr:row>187</xdr:row>
      <xdr:rowOff>0</xdr:rowOff>
    </xdr:to>
    <xdr:pic>
      <xdr:nvPicPr>
        <xdr:cNvPr id="763192" name="Рисунок 816" descr="9785912826368.jpg">
          <a:extLst>
            <a:ext uri="{FF2B5EF4-FFF2-40B4-BE49-F238E27FC236}">
              <a16:creationId xmlns:a16="http://schemas.microsoft.com/office/drawing/2014/main" id="{00000000-0008-0000-0000-00003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4371850"/>
          <a:ext cx="9525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187</xdr:row>
      <xdr:rowOff>0</xdr:rowOff>
    </xdr:from>
    <xdr:to>
      <xdr:col>1</xdr:col>
      <xdr:colOff>1162050</xdr:colOff>
      <xdr:row>187</xdr:row>
      <xdr:rowOff>1228725</xdr:rowOff>
    </xdr:to>
    <xdr:pic>
      <xdr:nvPicPr>
        <xdr:cNvPr id="763193" name="Рисунок 817" descr="9785912824753.jpg">
          <a:extLst>
            <a:ext uri="{FF2B5EF4-FFF2-40B4-BE49-F238E27FC236}">
              <a16:creationId xmlns:a16="http://schemas.microsoft.com/office/drawing/2014/main" id="{00000000-0008-0000-0000-00003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5610100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188</xdr:row>
      <xdr:rowOff>28575</xdr:rowOff>
    </xdr:from>
    <xdr:to>
      <xdr:col>1</xdr:col>
      <xdr:colOff>1190625</xdr:colOff>
      <xdr:row>189</xdr:row>
      <xdr:rowOff>0</xdr:rowOff>
    </xdr:to>
    <xdr:pic>
      <xdr:nvPicPr>
        <xdr:cNvPr id="763194" name="Рисунок 818" descr="9785912822667.jpg">
          <a:extLst>
            <a:ext uri="{FF2B5EF4-FFF2-40B4-BE49-F238E27FC236}">
              <a16:creationId xmlns:a16="http://schemas.microsoft.com/office/drawing/2014/main" id="{00000000-0008-0000-0000-00003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6915025"/>
          <a:ext cx="10096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194</xdr:row>
      <xdr:rowOff>28575</xdr:rowOff>
    </xdr:from>
    <xdr:to>
      <xdr:col>1</xdr:col>
      <xdr:colOff>1162050</xdr:colOff>
      <xdr:row>194</xdr:row>
      <xdr:rowOff>1257300</xdr:rowOff>
    </xdr:to>
    <xdr:pic>
      <xdr:nvPicPr>
        <xdr:cNvPr id="763195" name="Рисунок 821" descr="9785000335086.jpg">
          <a:extLst>
            <a:ext uri="{FF2B5EF4-FFF2-40B4-BE49-F238E27FC236}">
              <a16:creationId xmlns:a16="http://schemas.microsoft.com/office/drawing/2014/main" id="{00000000-0008-0000-0000-00003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907440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195</xdr:row>
      <xdr:rowOff>38100</xdr:rowOff>
    </xdr:from>
    <xdr:to>
      <xdr:col>1</xdr:col>
      <xdr:colOff>1123950</xdr:colOff>
      <xdr:row>195</xdr:row>
      <xdr:rowOff>1257300</xdr:rowOff>
    </xdr:to>
    <xdr:pic>
      <xdr:nvPicPr>
        <xdr:cNvPr id="763196" name="Рисунок 822" descr="9785912823312.jpg">
          <a:extLst>
            <a:ext uri="{FF2B5EF4-FFF2-40B4-BE49-F238E27FC236}">
              <a16:creationId xmlns:a16="http://schemas.microsoft.com/office/drawing/2014/main" id="{00000000-0008-0000-0000-00003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029950"/>
          <a:ext cx="9525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190</xdr:row>
      <xdr:rowOff>14287</xdr:rowOff>
    </xdr:from>
    <xdr:to>
      <xdr:col>1</xdr:col>
      <xdr:colOff>1162051</xdr:colOff>
      <xdr:row>190</xdr:row>
      <xdr:rowOff>1233487</xdr:rowOff>
    </xdr:to>
    <xdr:pic>
      <xdr:nvPicPr>
        <xdr:cNvPr id="763197" name="Рисунок 819" descr="9785912826504.jpg">
          <a:extLst>
            <a:ext uri="{FF2B5EF4-FFF2-40B4-BE49-F238E27FC236}">
              <a16:creationId xmlns:a16="http://schemas.microsoft.com/office/drawing/2014/main" id="{00000000-0008-0000-0000-00003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4" y="415816256"/>
          <a:ext cx="9810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191</xdr:row>
      <xdr:rowOff>26193</xdr:rowOff>
    </xdr:from>
    <xdr:to>
      <xdr:col>1</xdr:col>
      <xdr:colOff>1123950</xdr:colOff>
      <xdr:row>191</xdr:row>
      <xdr:rowOff>1235868</xdr:rowOff>
    </xdr:to>
    <xdr:pic>
      <xdr:nvPicPr>
        <xdr:cNvPr id="763198" name="Рисунок 820" descr="9785912822636.jpg">
          <a:extLst>
            <a:ext uri="{FF2B5EF4-FFF2-40B4-BE49-F238E27FC236}">
              <a16:creationId xmlns:a16="http://schemas.microsoft.com/office/drawing/2014/main" id="{00000000-0008-0000-0000-00003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415685287"/>
          <a:ext cx="9620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198</xdr:row>
      <xdr:rowOff>57150</xdr:rowOff>
    </xdr:from>
    <xdr:to>
      <xdr:col>1</xdr:col>
      <xdr:colOff>1285875</xdr:colOff>
      <xdr:row>198</xdr:row>
      <xdr:rowOff>933450</xdr:rowOff>
    </xdr:to>
    <xdr:pic>
      <xdr:nvPicPr>
        <xdr:cNvPr id="763199" name="Рисунок 325" descr="9785912821721.jpg">
          <a:extLst>
            <a:ext uri="{FF2B5EF4-FFF2-40B4-BE49-F238E27FC236}">
              <a16:creationId xmlns:a16="http://schemas.microsoft.com/office/drawing/2014/main" id="{00000000-0008-0000-0000-00003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507795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199</xdr:row>
      <xdr:rowOff>47625</xdr:rowOff>
    </xdr:from>
    <xdr:to>
      <xdr:col>1</xdr:col>
      <xdr:colOff>1285875</xdr:colOff>
      <xdr:row>199</xdr:row>
      <xdr:rowOff>923925</xdr:rowOff>
    </xdr:to>
    <xdr:pic>
      <xdr:nvPicPr>
        <xdr:cNvPr id="763202" name="Рисунок 328" descr="9785000334928.jpg">
          <a:extLst>
            <a:ext uri="{FF2B5EF4-FFF2-40B4-BE49-F238E27FC236}">
              <a16:creationId xmlns:a16="http://schemas.microsoft.com/office/drawing/2014/main" id="{00000000-0008-0000-0000-00004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79545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200</xdr:row>
      <xdr:rowOff>57150</xdr:rowOff>
    </xdr:from>
    <xdr:to>
      <xdr:col>1</xdr:col>
      <xdr:colOff>1285875</xdr:colOff>
      <xdr:row>200</xdr:row>
      <xdr:rowOff>933450</xdr:rowOff>
    </xdr:to>
    <xdr:pic>
      <xdr:nvPicPr>
        <xdr:cNvPr id="763204" name="Рисунок 330" descr="9785912821783.jpg">
          <a:extLst>
            <a:ext uri="{FF2B5EF4-FFF2-40B4-BE49-F238E27FC236}">
              <a16:creationId xmlns:a16="http://schemas.microsoft.com/office/drawing/2014/main" id="{00000000-0008-0000-0000-00004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9888075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201</xdr:row>
      <xdr:rowOff>47625</xdr:rowOff>
    </xdr:from>
    <xdr:to>
      <xdr:col>1</xdr:col>
      <xdr:colOff>1285875</xdr:colOff>
      <xdr:row>201</xdr:row>
      <xdr:rowOff>933450</xdr:rowOff>
    </xdr:to>
    <xdr:pic>
      <xdr:nvPicPr>
        <xdr:cNvPr id="763205" name="Рисунок 331" descr="9785912821776.jpg">
          <a:extLst>
            <a:ext uri="{FF2B5EF4-FFF2-40B4-BE49-F238E27FC236}">
              <a16:creationId xmlns:a16="http://schemas.microsoft.com/office/drawing/2014/main" id="{00000000-0008-0000-0000-00004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0840575"/>
          <a:ext cx="12668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202</xdr:row>
      <xdr:rowOff>47625</xdr:rowOff>
    </xdr:from>
    <xdr:to>
      <xdr:col>1</xdr:col>
      <xdr:colOff>1285875</xdr:colOff>
      <xdr:row>202</xdr:row>
      <xdr:rowOff>923925</xdr:rowOff>
    </xdr:to>
    <xdr:pic>
      <xdr:nvPicPr>
        <xdr:cNvPr id="763206" name="Рисунок 332" descr="9785000336373.jpg">
          <a:extLst>
            <a:ext uri="{FF2B5EF4-FFF2-40B4-BE49-F238E27FC236}">
              <a16:creationId xmlns:a16="http://schemas.microsoft.com/office/drawing/2014/main" id="{00000000-0008-0000-0000-00004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1802600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203</xdr:row>
      <xdr:rowOff>47625</xdr:rowOff>
    </xdr:from>
    <xdr:to>
      <xdr:col>1</xdr:col>
      <xdr:colOff>1285875</xdr:colOff>
      <xdr:row>203</xdr:row>
      <xdr:rowOff>895350</xdr:rowOff>
    </xdr:to>
    <xdr:pic>
      <xdr:nvPicPr>
        <xdr:cNvPr id="763207" name="Рисунок 333" descr="9785000336366.jpg">
          <a:extLst>
            <a:ext uri="{FF2B5EF4-FFF2-40B4-BE49-F238E27FC236}">
              <a16:creationId xmlns:a16="http://schemas.microsoft.com/office/drawing/2014/main" id="{00000000-0008-0000-0000-00004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2764625"/>
          <a:ext cx="127635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204</xdr:row>
      <xdr:rowOff>28575</xdr:rowOff>
    </xdr:from>
    <xdr:to>
      <xdr:col>1</xdr:col>
      <xdr:colOff>1285875</xdr:colOff>
      <xdr:row>204</xdr:row>
      <xdr:rowOff>904875</xdr:rowOff>
    </xdr:to>
    <xdr:pic>
      <xdr:nvPicPr>
        <xdr:cNvPr id="763208" name="Рисунок 334" descr="9785000333174.jpg">
          <a:extLst>
            <a:ext uri="{FF2B5EF4-FFF2-40B4-BE49-F238E27FC236}">
              <a16:creationId xmlns:a16="http://schemas.microsoft.com/office/drawing/2014/main" id="{00000000-0008-0000-0000-00004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37076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205</xdr:row>
      <xdr:rowOff>9525</xdr:rowOff>
    </xdr:from>
    <xdr:to>
      <xdr:col>2</xdr:col>
      <xdr:colOff>19050</xdr:colOff>
      <xdr:row>205</xdr:row>
      <xdr:rowOff>895350</xdr:rowOff>
    </xdr:to>
    <xdr:pic>
      <xdr:nvPicPr>
        <xdr:cNvPr id="763209" name="Рисунок 335" descr="9785912821769.jpg">
          <a:extLst>
            <a:ext uri="{FF2B5EF4-FFF2-40B4-BE49-F238E27FC236}">
              <a16:creationId xmlns:a16="http://schemas.microsoft.com/office/drawing/2014/main" id="{00000000-0008-0000-0000-00004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4650575"/>
          <a:ext cx="12858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207</xdr:row>
      <xdr:rowOff>47625</xdr:rowOff>
    </xdr:from>
    <xdr:to>
      <xdr:col>1</xdr:col>
      <xdr:colOff>1285875</xdr:colOff>
      <xdr:row>207</xdr:row>
      <xdr:rowOff>923925</xdr:rowOff>
    </xdr:to>
    <xdr:pic>
      <xdr:nvPicPr>
        <xdr:cNvPr id="763210" name="Рисунок 336" descr="9785912826948.jpg">
          <a:extLst>
            <a:ext uri="{FF2B5EF4-FFF2-40B4-BE49-F238E27FC236}">
              <a16:creationId xmlns:a16="http://schemas.microsoft.com/office/drawing/2014/main" id="{00000000-0008-0000-0000-00004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6612725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208</xdr:row>
      <xdr:rowOff>28575</xdr:rowOff>
    </xdr:from>
    <xdr:to>
      <xdr:col>1</xdr:col>
      <xdr:colOff>1285875</xdr:colOff>
      <xdr:row>208</xdr:row>
      <xdr:rowOff>914400</xdr:rowOff>
    </xdr:to>
    <xdr:pic>
      <xdr:nvPicPr>
        <xdr:cNvPr id="763211" name="Рисунок 337" descr="9785000336380.jpg">
          <a:extLst>
            <a:ext uri="{FF2B5EF4-FFF2-40B4-BE49-F238E27FC236}">
              <a16:creationId xmlns:a16="http://schemas.microsoft.com/office/drawing/2014/main" id="{00000000-0008-0000-0000-00004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7555700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209</xdr:row>
      <xdr:rowOff>28575</xdr:rowOff>
    </xdr:from>
    <xdr:to>
      <xdr:col>1</xdr:col>
      <xdr:colOff>1285875</xdr:colOff>
      <xdr:row>209</xdr:row>
      <xdr:rowOff>914400</xdr:rowOff>
    </xdr:to>
    <xdr:pic>
      <xdr:nvPicPr>
        <xdr:cNvPr id="763212" name="Рисунок 338" descr="9785912821745.jpg">
          <a:extLst>
            <a:ext uri="{FF2B5EF4-FFF2-40B4-BE49-F238E27FC236}">
              <a16:creationId xmlns:a16="http://schemas.microsoft.com/office/drawing/2014/main" id="{00000000-0008-0000-0000-00004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8517725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255</xdr:row>
      <xdr:rowOff>9525</xdr:rowOff>
    </xdr:from>
    <xdr:to>
      <xdr:col>1</xdr:col>
      <xdr:colOff>1276350</xdr:colOff>
      <xdr:row>256</xdr:row>
      <xdr:rowOff>0</xdr:rowOff>
    </xdr:to>
    <xdr:pic>
      <xdr:nvPicPr>
        <xdr:cNvPr id="763214" name="Рисунок 345" descr="9785000337202.jpg">
          <a:extLst>
            <a:ext uri="{FF2B5EF4-FFF2-40B4-BE49-F238E27FC236}">
              <a16:creationId xmlns:a16="http://schemas.microsoft.com/office/drawing/2014/main" id="{00000000-0008-0000-0000-00004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2867375"/>
          <a:ext cx="11811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256</xdr:row>
      <xdr:rowOff>57150</xdr:rowOff>
    </xdr:from>
    <xdr:to>
      <xdr:col>1</xdr:col>
      <xdr:colOff>1257300</xdr:colOff>
      <xdr:row>257</xdr:row>
      <xdr:rowOff>9525</xdr:rowOff>
    </xdr:to>
    <xdr:pic>
      <xdr:nvPicPr>
        <xdr:cNvPr id="763215" name="Рисунок 346" descr="9785000337219.jpg">
          <a:extLst>
            <a:ext uri="{FF2B5EF4-FFF2-40B4-BE49-F238E27FC236}">
              <a16:creationId xmlns:a16="http://schemas.microsoft.com/office/drawing/2014/main" id="{00000000-0008-0000-0000-00004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43342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218</xdr:row>
      <xdr:rowOff>57150</xdr:rowOff>
    </xdr:from>
    <xdr:to>
      <xdr:col>1</xdr:col>
      <xdr:colOff>1257300</xdr:colOff>
      <xdr:row>218</xdr:row>
      <xdr:rowOff>1419225</xdr:rowOff>
    </xdr:to>
    <xdr:pic>
      <xdr:nvPicPr>
        <xdr:cNvPr id="763216" name="Рисунок 348" descr="9785000336649.jpg">
          <a:extLst>
            <a:ext uri="{FF2B5EF4-FFF2-40B4-BE49-F238E27FC236}">
              <a16:creationId xmlns:a16="http://schemas.microsoft.com/office/drawing/2014/main" id="{00000000-0008-0000-0000-00005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664255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219</xdr:row>
      <xdr:rowOff>9525</xdr:rowOff>
    </xdr:from>
    <xdr:to>
      <xdr:col>2</xdr:col>
      <xdr:colOff>9525</xdr:colOff>
      <xdr:row>219</xdr:row>
      <xdr:rowOff>1381125</xdr:rowOff>
    </xdr:to>
    <xdr:pic>
      <xdr:nvPicPr>
        <xdr:cNvPr id="763217" name="Рисунок 349" descr="9785000336205.jpg">
          <a:extLst>
            <a:ext uri="{FF2B5EF4-FFF2-40B4-BE49-F238E27FC236}">
              <a16:creationId xmlns:a16="http://schemas.microsoft.com/office/drawing/2014/main" id="{00000000-0008-0000-0000-00005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8014150"/>
          <a:ext cx="11811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221</xdr:row>
      <xdr:rowOff>1409700</xdr:rowOff>
    </xdr:from>
    <xdr:to>
      <xdr:col>1</xdr:col>
      <xdr:colOff>1190625</xdr:colOff>
      <xdr:row>222</xdr:row>
      <xdr:rowOff>1362075</xdr:rowOff>
    </xdr:to>
    <xdr:pic>
      <xdr:nvPicPr>
        <xdr:cNvPr id="763218" name="Рисунок 352" descr="9785000336656.jpg">
          <a:extLst>
            <a:ext uri="{FF2B5EF4-FFF2-40B4-BE49-F238E27FC236}">
              <a16:creationId xmlns:a16="http://schemas.microsoft.com/office/drawing/2014/main" id="{00000000-0008-0000-0000-00005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22527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225</xdr:row>
      <xdr:rowOff>0</xdr:rowOff>
    </xdr:from>
    <xdr:to>
      <xdr:col>1</xdr:col>
      <xdr:colOff>1228725</xdr:colOff>
      <xdr:row>225</xdr:row>
      <xdr:rowOff>1371600</xdr:rowOff>
    </xdr:to>
    <xdr:pic>
      <xdr:nvPicPr>
        <xdr:cNvPr id="763219" name="Рисунок 354" descr="9785000336212.jpg">
          <a:extLst>
            <a:ext uri="{FF2B5EF4-FFF2-40B4-BE49-F238E27FC236}">
              <a16:creationId xmlns:a16="http://schemas.microsoft.com/office/drawing/2014/main" id="{00000000-0008-0000-0000-00005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265199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226</xdr:row>
      <xdr:rowOff>9525</xdr:rowOff>
    </xdr:from>
    <xdr:to>
      <xdr:col>1</xdr:col>
      <xdr:colOff>1295400</xdr:colOff>
      <xdr:row>227</xdr:row>
      <xdr:rowOff>0</xdr:rowOff>
    </xdr:to>
    <xdr:pic>
      <xdr:nvPicPr>
        <xdr:cNvPr id="763220" name="Рисунок 356" descr="9785000336663.jpg">
          <a:extLst>
            <a:ext uri="{FF2B5EF4-FFF2-40B4-BE49-F238E27FC236}">
              <a16:creationId xmlns:a16="http://schemas.microsoft.com/office/drawing/2014/main" id="{00000000-0008-0000-0000-00005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948725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64294</xdr:colOff>
      <xdr:row>229</xdr:row>
      <xdr:rowOff>38100</xdr:rowOff>
    </xdr:from>
    <xdr:to>
      <xdr:col>1</xdr:col>
      <xdr:colOff>1264444</xdr:colOff>
      <xdr:row>229</xdr:row>
      <xdr:rowOff>1400175</xdr:rowOff>
    </xdr:to>
    <xdr:pic>
      <xdr:nvPicPr>
        <xdr:cNvPr id="763221" name="Рисунок 359" descr="9785000335307.jpg">
          <a:extLst>
            <a:ext uri="{FF2B5EF4-FFF2-40B4-BE49-F238E27FC236}">
              <a16:creationId xmlns:a16="http://schemas.microsoft.com/office/drawing/2014/main" id="{00000000-0008-0000-0000-00005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2" y="440914631"/>
          <a:ext cx="12001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249</xdr:row>
      <xdr:rowOff>35717</xdr:rowOff>
    </xdr:from>
    <xdr:to>
      <xdr:col>1</xdr:col>
      <xdr:colOff>1257300</xdr:colOff>
      <xdr:row>249</xdr:row>
      <xdr:rowOff>1400174</xdr:rowOff>
    </xdr:to>
    <xdr:pic>
      <xdr:nvPicPr>
        <xdr:cNvPr id="763222" name="Рисунок 365" descr="9785000335437.jpg">
          <a:extLst>
            <a:ext uri="{FF2B5EF4-FFF2-40B4-BE49-F238E27FC236}">
              <a16:creationId xmlns:a16="http://schemas.microsoft.com/office/drawing/2014/main" id="{00000000-0008-0000-0000-00005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8" y="477214405"/>
          <a:ext cx="1181100" cy="136445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250</xdr:row>
      <xdr:rowOff>38100</xdr:rowOff>
    </xdr:from>
    <xdr:to>
      <xdr:col>1</xdr:col>
      <xdr:colOff>1276350</xdr:colOff>
      <xdr:row>251</xdr:row>
      <xdr:rowOff>19050</xdr:rowOff>
    </xdr:to>
    <xdr:pic>
      <xdr:nvPicPr>
        <xdr:cNvPr id="763223" name="Рисунок 367" descr="9785000336229.jpg">
          <a:extLst>
            <a:ext uri="{FF2B5EF4-FFF2-40B4-BE49-F238E27FC236}">
              <a16:creationId xmlns:a16="http://schemas.microsoft.com/office/drawing/2014/main" id="{00000000-0008-0000-0000-00005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005750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251</xdr:row>
      <xdr:rowOff>9525</xdr:rowOff>
    </xdr:from>
    <xdr:to>
      <xdr:col>1</xdr:col>
      <xdr:colOff>1276350</xdr:colOff>
      <xdr:row>251</xdr:row>
      <xdr:rowOff>1409700</xdr:rowOff>
    </xdr:to>
    <xdr:pic>
      <xdr:nvPicPr>
        <xdr:cNvPr id="763224" name="Рисунок 368" descr="9785000335420.jpg">
          <a:extLst>
            <a:ext uri="{FF2B5EF4-FFF2-40B4-BE49-F238E27FC236}">
              <a16:creationId xmlns:a16="http://schemas.microsoft.com/office/drawing/2014/main" id="{00000000-0008-0000-0000-00005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144815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233</xdr:row>
      <xdr:rowOff>33337</xdr:rowOff>
    </xdr:from>
    <xdr:to>
      <xdr:col>1</xdr:col>
      <xdr:colOff>1250157</xdr:colOff>
      <xdr:row>234</xdr:row>
      <xdr:rowOff>26193</xdr:rowOff>
    </xdr:to>
    <xdr:pic>
      <xdr:nvPicPr>
        <xdr:cNvPr id="763225" name="Рисунок 370" descr="9785000335390.jpg">
          <a:extLst>
            <a:ext uri="{FF2B5EF4-FFF2-40B4-BE49-F238E27FC236}">
              <a16:creationId xmlns:a16="http://schemas.microsoft.com/office/drawing/2014/main" id="{00000000-0008-0000-0000-00005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0" y="445839056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54769</xdr:colOff>
      <xdr:row>234</xdr:row>
      <xdr:rowOff>57150</xdr:rowOff>
    </xdr:from>
    <xdr:to>
      <xdr:col>1</xdr:col>
      <xdr:colOff>1245394</xdr:colOff>
      <xdr:row>234</xdr:row>
      <xdr:rowOff>1381125</xdr:rowOff>
    </xdr:to>
    <xdr:pic>
      <xdr:nvPicPr>
        <xdr:cNvPr id="763226" name="Рисунок 371" descr="9785000335383.jpg">
          <a:extLst>
            <a:ext uri="{FF2B5EF4-FFF2-40B4-BE49-F238E27FC236}">
              <a16:creationId xmlns:a16="http://schemas.microsoft.com/office/drawing/2014/main" id="{00000000-0008-0000-0000-00005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7" y="447279713"/>
          <a:ext cx="119062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244</xdr:row>
      <xdr:rowOff>9525</xdr:rowOff>
    </xdr:from>
    <xdr:to>
      <xdr:col>1</xdr:col>
      <xdr:colOff>1276350</xdr:colOff>
      <xdr:row>244</xdr:row>
      <xdr:rowOff>1390650</xdr:rowOff>
    </xdr:to>
    <xdr:pic>
      <xdr:nvPicPr>
        <xdr:cNvPr id="763227" name="Рисунок 378" descr="9785000336083.jpg">
          <a:extLst>
            <a:ext uri="{FF2B5EF4-FFF2-40B4-BE49-F238E27FC236}">
              <a16:creationId xmlns:a16="http://schemas.microsoft.com/office/drawing/2014/main" id="{00000000-0008-0000-0000-00005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3418575"/>
          <a:ext cx="11620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238</xdr:row>
      <xdr:rowOff>9525</xdr:rowOff>
    </xdr:from>
    <xdr:to>
      <xdr:col>1</xdr:col>
      <xdr:colOff>1266825</xdr:colOff>
      <xdr:row>238</xdr:row>
      <xdr:rowOff>1409700</xdr:rowOff>
    </xdr:to>
    <xdr:pic>
      <xdr:nvPicPr>
        <xdr:cNvPr id="763228" name="Рисунок 380" descr="9785000336182.jpg">
          <a:extLst>
            <a:ext uri="{FF2B5EF4-FFF2-40B4-BE49-F238E27FC236}">
              <a16:creationId xmlns:a16="http://schemas.microsoft.com/office/drawing/2014/main" id="{00000000-0008-0000-0000-00005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4236475"/>
          <a:ext cx="11715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247</xdr:row>
      <xdr:rowOff>9525</xdr:rowOff>
    </xdr:from>
    <xdr:to>
      <xdr:col>1</xdr:col>
      <xdr:colOff>1200150</xdr:colOff>
      <xdr:row>247</xdr:row>
      <xdr:rowOff>1390650</xdr:rowOff>
    </xdr:to>
    <xdr:pic>
      <xdr:nvPicPr>
        <xdr:cNvPr id="763229" name="Рисунок 841" descr="9785000336236.jpg">
          <a:extLst>
            <a:ext uri="{FF2B5EF4-FFF2-40B4-BE49-F238E27FC236}">
              <a16:creationId xmlns:a16="http://schemas.microsoft.com/office/drawing/2014/main" id="{00000000-0008-0000-0000-00005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5719047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236</xdr:row>
      <xdr:rowOff>0</xdr:rowOff>
    </xdr:from>
    <xdr:to>
      <xdr:col>1</xdr:col>
      <xdr:colOff>1219200</xdr:colOff>
      <xdr:row>236</xdr:row>
      <xdr:rowOff>1362075</xdr:rowOff>
    </xdr:to>
    <xdr:pic>
      <xdr:nvPicPr>
        <xdr:cNvPr id="763230" name="Рисунок 842" descr="9785000335406.jpg">
          <a:extLst>
            <a:ext uri="{FF2B5EF4-FFF2-40B4-BE49-F238E27FC236}">
              <a16:creationId xmlns:a16="http://schemas.microsoft.com/office/drawing/2014/main" id="{00000000-0008-0000-0000-00005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13885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240</xdr:row>
      <xdr:rowOff>0</xdr:rowOff>
    </xdr:from>
    <xdr:to>
      <xdr:col>1</xdr:col>
      <xdr:colOff>1247775</xdr:colOff>
      <xdr:row>240</xdr:row>
      <xdr:rowOff>1362075</xdr:rowOff>
    </xdr:to>
    <xdr:pic>
      <xdr:nvPicPr>
        <xdr:cNvPr id="763231" name="Рисунок 843" descr="9785000336090.jpg">
          <a:extLst>
            <a:ext uri="{FF2B5EF4-FFF2-40B4-BE49-F238E27FC236}">
              <a16:creationId xmlns:a16="http://schemas.microsoft.com/office/drawing/2014/main" id="{00000000-0008-0000-0000-00005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63129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241</xdr:row>
      <xdr:rowOff>38100</xdr:rowOff>
    </xdr:from>
    <xdr:to>
      <xdr:col>1</xdr:col>
      <xdr:colOff>1247775</xdr:colOff>
      <xdr:row>241</xdr:row>
      <xdr:rowOff>1400175</xdr:rowOff>
    </xdr:to>
    <xdr:pic>
      <xdr:nvPicPr>
        <xdr:cNvPr id="763232" name="Рисунок 844" descr="9785000336076.jpg">
          <a:extLst>
            <a:ext uri="{FF2B5EF4-FFF2-40B4-BE49-F238E27FC236}">
              <a16:creationId xmlns:a16="http://schemas.microsoft.com/office/drawing/2014/main" id="{00000000-0008-0000-0000-00006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777025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213</xdr:row>
      <xdr:rowOff>57150</xdr:rowOff>
    </xdr:from>
    <xdr:to>
      <xdr:col>1</xdr:col>
      <xdr:colOff>1247775</xdr:colOff>
      <xdr:row>213</xdr:row>
      <xdr:rowOff>1390650</xdr:rowOff>
    </xdr:to>
    <xdr:pic>
      <xdr:nvPicPr>
        <xdr:cNvPr id="763234" name="Рисунок 849" descr="9785000336588.jpg">
          <a:extLst>
            <a:ext uri="{FF2B5EF4-FFF2-40B4-BE49-F238E27FC236}">
              <a16:creationId xmlns:a16="http://schemas.microsoft.com/office/drawing/2014/main" id="{00000000-0008-0000-0000-00006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11765750"/>
          <a:ext cx="11144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224</xdr:row>
      <xdr:rowOff>57150</xdr:rowOff>
    </xdr:from>
    <xdr:to>
      <xdr:col>1</xdr:col>
      <xdr:colOff>1190625</xdr:colOff>
      <xdr:row>224</xdr:row>
      <xdr:rowOff>1390650</xdr:rowOff>
    </xdr:to>
    <xdr:pic>
      <xdr:nvPicPr>
        <xdr:cNvPr id="763235" name="Рисунок 850" descr="9785000335345.jpg">
          <a:extLst>
            <a:ext uri="{FF2B5EF4-FFF2-40B4-BE49-F238E27FC236}">
              <a16:creationId xmlns:a16="http://schemas.microsoft.com/office/drawing/2014/main" id="{00000000-0008-0000-0000-00006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5157900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227</xdr:row>
      <xdr:rowOff>9525</xdr:rowOff>
    </xdr:from>
    <xdr:to>
      <xdr:col>1</xdr:col>
      <xdr:colOff>1238250</xdr:colOff>
      <xdr:row>227</xdr:row>
      <xdr:rowOff>1381125</xdr:rowOff>
    </xdr:to>
    <xdr:pic>
      <xdr:nvPicPr>
        <xdr:cNvPr id="763236" name="Рисунок 851" descr="9785000336595.jpg">
          <a:extLst>
            <a:ext uri="{FF2B5EF4-FFF2-40B4-BE49-F238E27FC236}">
              <a16:creationId xmlns:a16="http://schemas.microsoft.com/office/drawing/2014/main" id="{00000000-0008-0000-0000-00006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936795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228</xdr:row>
      <xdr:rowOff>7144</xdr:rowOff>
    </xdr:from>
    <xdr:to>
      <xdr:col>1</xdr:col>
      <xdr:colOff>1238250</xdr:colOff>
      <xdr:row>228</xdr:row>
      <xdr:rowOff>1378744</xdr:rowOff>
    </xdr:to>
    <xdr:pic>
      <xdr:nvPicPr>
        <xdr:cNvPr id="763237" name="Рисунок 852" descr="9785000335369.jpg">
          <a:extLst>
            <a:ext uri="{FF2B5EF4-FFF2-40B4-BE49-F238E27FC236}">
              <a16:creationId xmlns:a16="http://schemas.microsoft.com/office/drawing/2014/main" id="{00000000-0008-0000-0000-00006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439466832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229</xdr:row>
      <xdr:rowOff>1428750</xdr:rowOff>
    </xdr:from>
    <xdr:to>
      <xdr:col>1</xdr:col>
      <xdr:colOff>1257300</xdr:colOff>
      <xdr:row>230</xdr:row>
      <xdr:rowOff>1381125</xdr:rowOff>
    </xdr:to>
    <xdr:pic>
      <xdr:nvPicPr>
        <xdr:cNvPr id="763238" name="Рисунок 853" descr="9785000335352.jpg">
          <a:extLst>
            <a:ext uri="{FF2B5EF4-FFF2-40B4-BE49-F238E27FC236}">
              <a16:creationId xmlns:a16="http://schemas.microsoft.com/office/drawing/2014/main" id="{00000000-0008-0000-0000-00006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3616100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231</xdr:row>
      <xdr:rowOff>0</xdr:rowOff>
    </xdr:from>
    <xdr:to>
      <xdr:col>1</xdr:col>
      <xdr:colOff>1238250</xdr:colOff>
      <xdr:row>231</xdr:row>
      <xdr:rowOff>1381125</xdr:rowOff>
    </xdr:to>
    <xdr:pic>
      <xdr:nvPicPr>
        <xdr:cNvPr id="763239" name="Рисунок 861" descr="9785000335338.jpg">
          <a:extLst>
            <a:ext uri="{FF2B5EF4-FFF2-40B4-BE49-F238E27FC236}">
              <a16:creationId xmlns:a16="http://schemas.microsoft.com/office/drawing/2014/main" id="{00000000-0008-0000-0000-00006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5035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258</xdr:row>
      <xdr:rowOff>19050</xdr:rowOff>
    </xdr:from>
    <xdr:to>
      <xdr:col>1</xdr:col>
      <xdr:colOff>1228725</xdr:colOff>
      <xdr:row>258</xdr:row>
      <xdr:rowOff>1390650</xdr:rowOff>
    </xdr:to>
    <xdr:pic>
      <xdr:nvPicPr>
        <xdr:cNvPr id="763240" name="Рисунок 383" descr="9785912829000.jpg">
          <a:extLst>
            <a:ext uri="{FF2B5EF4-FFF2-40B4-BE49-F238E27FC236}">
              <a16:creationId xmlns:a16="http://schemas.microsoft.com/office/drawing/2014/main" id="{00000000-0008-0000-0000-00006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664880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261</xdr:row>
      <xdr:rowOff>19050</xdr:rowOff>
    </xdr:from>
    <xdr:to>
      <xdr:col>1</xdr:col>
      <xdr:colOff>1228725</xdr:colOff>
      <xdr:row>261</xdr:row>
      <xdr:rowOff>1390650</xdr:rowOff>
    </xdr:to>
    <xdr:pic>
      <xdr:nvPicPr>
        <xdr:cNvPr id="763241" name="Рисунок 384" descr="9785912829017.jpg">
          <a:extLst>
            <a:ext uri="{FF2B5EF4-FFF2-40B4-BE49-F238E27FC236}">
              <a16:creationId xmlns:a16="http://schemas.microsoft.com/office/drawing/2014/main" id="{00000000-0008-0000-0000-00006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090647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262</xdr:row>
      <xdr:rowOff>9525</xdr:rowOff>
    </xdr:from>
    <xdr:to>
      <xdr:col>1</xdr:col>
      <xdr:colOff>1247775</xdr:colOff>
      <xdr:row>262</xdr:row>
      <xdr:rowOff>1390650</xdr:rowOff>
    </xdr:to>
    <xdr:pic>
      <xdr:nvPicPr>
        <xdr:cNvPr id="763242" name="Рисунок 385" descr="9785912828997.jpg">
          <a:extLst>
            <a:ext uri="{FF2B5EF4-FFF2-40B4-BE49-F238E27FC236}">
              <a16:creationId xmlns:a16="http://schemas.microsoft.com/office/drawing/2014/main" id="{00000000-0008-0000-0000-00006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231617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264</xdr:row>
      <xdr:rowOff>0</xdr:rowOff>
    </xdr:from>
    <xdr:to>
      <xdr:col>1</xdr:col>
      <xdr:colOff>1238250</xdr:colOff>
      <xdr:row>264</xdr:row>
      <xdr:rowOff>1381125</xdr:rowOff>
    </xdr:to>
    <xdr:pic>
      <xdr:nvPicPr>
        <xdr:cNvPr id="763243" name="Рисунок 386" descr="9785912829024.jpg">
          <a:extLst>
            <a:ext uri="{FF2B5EF4-FFF2-40B4-BE49-F238E27FC236}">
              <a16:creationId xmlns:a16="http://schemas.microsoft.com/office/drawing/2014/main" id="{00000000-0008-0000-0000-00006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51451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265</xdr:row>
      <xdr:rowOff>0</xdr:rowOff>
    </xdr:from>
    <xdr:to>
      <xdr:col>1</xdr:col>
      <xdr:colOff>1238250</xdr:colOff>
      <xdr:row>265</xdr:row>
      <xdr:rowOff>1362075</xdr:rowOff>
    </xdr:to>
    <xdr:pic>
      <xdr:nvPicPr>
        <xdr:cNvPr id="763244" name="Рисунок 387" descr="9785912828645.jpg">
          <a:extLst>
            <a:ext uri="{FF2B5EF4-FFF2-40B4-BE49-F238E27FC236}">
              <a16:creationId xmlns:a16="http://schemas.microsoft.com/office/drawing/2014/main" id="{00000000-0008-0000-0000-00006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6564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266</xdr:row>
      <xdr:rowOff>9525</xdr:rowOff>
    </xdr:from>
    <xdr:to>
      <xdr:col>1</xdr:col>
      <xdr:colOff>1285875</xdr:colOff>
      <xdr:row>266</xdr:row>
      <xdr:rowOff>1409700</xdr:rowOff>
    </xdr:to>
    <xdr:pic>
      <xdr:nvPicPr>
        <xdr:cNvPr id="763245" name="Рисунок 388" descr="9785912828652.jpg">
          <a:extLst>
            <a:ext uri="{FF2B5EF4-FFF2-40B4-BE49-F238E27FC236}">
              <a16:creationId xmlns:a16="http://schemas.microsoft.com/office/drawing/2014/main" id="{00000000-0008-0000-0000-00006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79930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267</xdr:row>
      <xdr:rowOff>9525</xdr:rowOff>
    </xdr:from>
    <xdr:to>
      <xdr:col>1</xdr:col>
      <xdr:colOff>1247775</xdr:colOff>
      <xdr:row>267</xdr:row>
      <xdr:rowOff>1371600</xdr:rowOff>
    </xdr:to>
    <xdr:pic>
      <xdr:nvPicPr>
        <xdr:cNvPr id="763246" name="Рисунок 389" descr="9785912829031.jpg">
          <a:extLst>
            <a:ext uri="{FF2B5EF4-FFF2-40B4-BE49-F238E27FC236}">
              <a16:creationId xmlns:a16="http://schemas.microsoft.com/office/drawing/2014/main" id="{00000000-0008-0000-0000-00006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79412300"/>
          <a:ext cx="10763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267</xdr:row>
      <xdr:rowOff>1409700</xdr:rowOff>
    </xdr:from>
    <xdr:to>
      <xdr:col>1</xdr:col>
      <xdr:colOff>1266825</xdr:colOff>
      <xdr:row>268</xdr:row>
      <xdr:rowOff>0</xdr:rowOff>
    </xdr:to>
    <xdr:pic>
      <xdr:nvPicPr>
        <xdr:cNvPr id="763247" name="Рисунок 390" descr="9785912828669.jpg">
          <a:extLst>
            <a:ext uri="{FF2B5EF4-FFF2-40B4-BE49-F238E27FC236}">
              <a16:creationId xmlns:a16="http://schemas.microsoft.com/office/drawing/2014/main" id="{00000000-0008-0000-0000-00006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0812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269</xdr:row>
      <xdr:rowOff>9525</xdr:rowOff>
    </xdr:from>
    <xdr:to>
      <xdr:col>1</xdr:col>
      <xdr:colOff>1228725</xdr:colOff>
      <xdr:row>269</xdr:row>
      <xdr:rowOff>1371600</xdr:rowOff>
    </xdr:to>
    <xdr:pic>
      <xdr:nvPicPr>
        <xdr:cNvPr id="763248" name="Рисунок 391" descr="9785912829048.jpg">
          <a:extLst>
            <a:ext uri="{FF2B5EF4-FFF2-40B4-BE49-F238E27FC236}">
              <a16:creationId xmlns:a16="http://schemas.microsoft.com/office/drawing/2014/main" id="{00000000-0008-0000-0000-00007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36699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269</xdr:row>
      <xdr:rowOff>1409700</xdr:rowOff>
    </xdr:from>
    <xdr:to>
      <xdr:col>1</xdr:col>
      <xdr:colOff>1228725</xdr:colOff>
      <xdr:row>270</xdr:row>
      <xdr:rowOff>1362075</xdr:rowOff>
    </xdr:to>
    <xdr:pic>
      <xdr:nvPicPr>
        <xdr:cNvPr id="763249" name="Рисунок 392" descr="9785912828638.jpg">
          <a:extLst>
            <a:ext uri="{FF2B5EF4-FFF2-40B4-BE49-F238E27FC236}">
              <a16:creationId xmlns:a16="http://schemas.microsoft.com/office/drawing/2014/main" id="{00000000-0008-0000-0000-00007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070150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271</xdr:row>
      <xdr:rowOff>28575</xdr:rowOff>
    </xdr:from>
    <xdr:to>
      <xdr:col>1</xdr:col>
      <xdr:colOff>1238250</xdr:colOff>
      <xdr:row>272</xdr:row>
      <xdr:rowOff>0</xdr:rowOff>
    </xdr:to>
    <xdr:pic>
      <xdr:nvPicPr>
        <xdr:cNvPr id="763250" name="Рисунок 393" descr="9785912828584.jpg">
          <a:extLst>
            <a:ext uri="{FF2B5EF4-FFF2-40B4-BE49-F238E27FC236}">
              <a16:creationId xmlns:a16="http://schemas.microsoft.com/office/drawing/2014/main" id="{00000000-0008-0000-0000-00007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6527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272</xdr:row>
      <xdr:rowOff>19050</xdr:rowOff>
    </xdr:from>
    <xdr:to>
      <xdr:col>1</xdr:col>
      <xdr:colOff>1247775</xdr:colOff>
      <xdr:row>272</xdr:row>
      <xdr:rowOff>1390650</xdr:rowOff>
    </xdr:to>
    <xdr:pic>
      <xdr:nvPicPr>
        <xdr:cNvPr id="763251" name="Рисунок 394" descr="9785912829055.jpg">
          <a:extLst>
            <a:ext uri="{FF2B5EF4-FFF2-40B4-BE49-F238E27FC236}">
              <a16:creationId xmlns:a16="http://schemas.microsoft.com/office/drawing/2014/main" id="{00000000-0008-0000-0000-00007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79371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273</xdr:row>
      <xdr:rowOff>0</xdr:rowOff>
    </xdr:from>
    <xdr:to>
      <xdr:col>1</xdr:col>
      <xdr:colOff>1247775</xdr:colOff>
      <xdr:row>274</xdr:row>
      <xdr:rowOff>0</xdr:rowOff>
    </xdr:to>
    <xdr:pic>
      <xdr:nvPicPr>
        <xdr:cNvPr id="763252" name="Рисунок 395" descr="9785912829062.jpg">
          <a:extLst>
            <a:ext uri="{FF2B5EF4-FFF2-40B4-BE49-F238E27FC236}">
              <a16:creationId xmlns:a16="http://schemas.microsoft.com/office/drawing/2014/main" id="{00000000-0008-0000-0000-00007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9337350"/>
          <a:ext cx="11430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258</xdr:row>
      <xdr:rowOff>1409700</xdr:rowOff>
    </xdr:from>
    <xdr:to>
      <xdr:col>1</xdr:col>
      <xdr:colOff>1219200</xdr:colOff>
      <xdr:row>259</xdr:row>
      <xdr:rowOff>1371600</xdr:rowOff>
    </xdr:to>
    <xdr:pic>
      <xdr:nvPicPr>
        <xdr:cNvPr id="763253" name="Рисунок 926" descr="9785912828553.jpg">
          <a:extLst>
            <a:ext uri="{FF2B5EF4-FFF2-40B4-BE49-F238E27FC236}">
              <a16:creationId xmlns:a16="http://schemas.microsoft.com/office/drawing/2014/main" id="{00000000-0008-0000-0000-00007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80394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260</xdr:row>
      <xdr:rowOff>38100</xdr:rowOff>
    </xdr:from>
    <xdr:to>
      <xdr:col>1</xdr:col>
      <xdr:colOff>1190625</xdr:colOff>
      <xdr:row>260</xdr:row>
      <xdr:rowOff>1400175</xdr:rowOff>
    </xdr:to>
    <xdr:pic>
      <xdr:nvPicPr>
        <xdr:cNvPr id="763254" name="Рисунок 927" descr="9785912828560.jpg">
          <a:extLst>
            <a:ext uri="{FF2B5EF4-FFF2-40B4-BE49-F238E27FC236}">
              <a16:creationId xmlns:a16="http://schemas.microsoft.com/office/drawing/2014/main" id="{00000000-0008-0000-0000-00007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950630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263</xdr:row>
      <xdr:rowOff>9525</xdr:rowOff>
    </xdr:from>
    <xdr:to>
      <xdr:col>1</xdr:col>
      <xdr:colOff>1190625</xdr:colOff>
      <xdr:row>263</xdr:row>
      <xdr:rowOff>1343025</xdr:rowOff>
    </xdr:to>
    <xdr:pic>
      <xdr:nvPicPr>
        <xdr:cNvPr id="763255" name="Рисунок 928" descr="9785912828577.jpg">
          <a:extLst>
            <a:ext uri="{FF2B5EF4-FFF2-40B4-BE49-F238E27FC236}">
              <a16:creationId xmlns:a16="http://schemas.microsoft.com/office/drawing/2014/main" id="{00000000-0008-0000-0000-00007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3735400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268</xdr:row>
      <xdr:rowOff>9525</xdr:rowOff>
    </xdr:from>
    <xdr:to>
      <xdr:col>1</xdr:col>
      <xdr:colOff>1200150</xdr:colOff>
      <xdr:row>268</xdr:row>
      <xdr:rowOff>1381125</xdr:rowOff>
    </xdr:to>
    <xdr:pic>
      <xdr:nvPicPr>
        <xdr:cNvPr id="763256" name="Рисунок 929" descr="9785000337301.jpg">
          <a:extLst>
            <a:ext uri="{FF2B5EF4-FFF2-40B4-BE49-F238E27FC236}">
              <a16:creationId xmlns:a16="http://schemas.microsoft.com/office/drawing/2014/main" id="{00000000-0008-0000-0000-00007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22507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312</xdr:row>
      <xdr:rowOff>0</xdr:rowOff>
    </xdr:from>
    <xdr:to>
      <xdr:col>1</xdr:col>
      <xdr:colOff>1162050</xdr:colOff>
      <xdr:row>312</xdr:row>
      <xdr:rowOff>1400175</xdr:rowOff>
    </xdr:to>
    <xdr:pic>
      <xdr:nvPicPr>
        <xdr:cNvPr id="763257" name="Рисунок 399" descr="9785912822599.jpg">
          <a:extLst>
            <a:ext uri="{FF2B5EF4-FFF2-40B4-BE49-F238E27FC236}">
              <a16:creationId xmlns:a16="http://schemas.microsoft.com/office/drawing/2014/main" id="{00000000-0008-0000-0000-00007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43334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312</xdr:row>
      <xdr:rowOff>1400175</xdr:rowOff>
    </xdr:from>
    <xdr:to>
      <xdr:col>1</xdr:col>
      <xdr:colOff>1152525</xdr:colOff>
      <xdr:row>313</xdr:row>
      <xdr:rowOff>0</xdr:rowOff>
    </xdr:to>
    <xdr:pic>
      <xdr:nvPicPr>
        <xdr:cNvPr id="763258" name="Рисунок 400" descr="9785912827297.jpg">
          <a:extLst>
            <a:ext uri="{FF2B5EF4-FFF2-40B4-BE49-F238E27FC236}">
              <a16:creationId xmlns:a16="http://schemas.microsoft.com/office/drawing/2014/main" id="{00000000-0008-0000-0000-00007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33625"/>
          <a:ext cx="1038225" cy="19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314</xdr:row>
      <xdr:rowOff>0</xdr:rowOff>
    </xdr:from>
    <xdr:to>
      <xdr:col>1</xdr:col>
      <xdr:colOff>1162050</xdr:colOff>
      <xdr:row>314</xdr:row>
      <xdr:rowOff>1371600</xdr:rowOff>
    </xdr:to>
    <xdr:pic>
      <xdr:nvPicPr>
        <xdr:cNvPr id="763259" name="Рисунок 401" descr="9785912827303.jpg">
          <a:extLst>
            <a:ext uri="{FF2B5EF4-FFF2-40B4-BE49-F238E27FC236}">
              <a16:creationId xmlns:a16="http://schemas.microsoft.com/office/drawing/2014/main" id="{00000000-0008-0000-0000-00007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526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314</xdr:row>
      <xdr:rowOff>1400175</xdr:rowOff>
    </xdr:from>
    <xdr:to>
      <xdr:col>1</xdr:col>
      <xdr:colOff>1162050</xdr:colOff>
      <xdr:row>315</xdr:row>
      <xdr:rowOff>1371600</xdr:rowOff>
    </xdr:to>
    <xdr:pic>
      <xdr:nvPicPr>
        <xdr:cNvPr id="763260" name="Рисунок 402" descr="9785912822728.jpg">
          <a:extLst>
            <a:ext uri="{FF2B5EF4-FFF2-40B4-BE49-F238E27FC236}">
              <a16:creationId xmlns:a16="http://schemas.microsoft.com/office/drawing/2014/main" id="{00000000-0008-0000-0000-00007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71528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300</xdr:row>
      <xdr:rowOff>9525</xdr:rowOff>
    </xdr:from>
    <xdr:to>
      <xdr:col>1</xdr:col>
      <xdr:colOff>1162050</xdr:colOff>
      <xdr:row>300</xdr:row>
      <xdr:rowOff>1409700</xdr:rowOff>
    </xdr:to>
    <xdr:pic>
      <xdr:nvPicPr>
        <xdr:cNvPr id="763261" name="Рисунок 404" descr="9785912827310.jpg">
          <a:extLst>
            <a:ext uri="{FF2B5EF4-FFF2-40B4-BE49-F238E27FC236}">
              <a16:creationId xmlns:a16="http://schemas.microsoft.com/office/drawing/2014/main" id="{00000000-0008-0000-0000-00007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79790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317</xdr:row>
      <xdr:rowOff>0</xdr:rowOff>
    </xdr:from>
    <xdr:to>
      <xdr:col>1</xdr:col>
      <xdr:colOff>1152525</xdr:colOff>
      <xdr:row>317</xdr:row>
      <xdr:rowOff>1362075</xdr:rowOff>
    </xdr:to>
    <xdr:pic>
      <xdr:nvPicPr>
        <xdr:cNvPr id="763262" name="Рисунок 407" descr="9785912827327.jpg">
          <a:extLst>
            <a:ext uri="{FF2B5EF4-FFF2-40B4-BE49-F238E27FC236}">
              <a16:creationId xmlns:a16="http://schemas.microsoft.com/office/drawing/2014/main" id="{00000000-0008-0000-0000-00007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8591125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320</xdr:row>
      <xdr:rowOff>19050</xdr:rowOff>
    </xdr:from>
    <xdr:to>
      <xdr:col>1</xdr:col>
      <xdr:colOff>1190625</xdr:colOff>
      <xdr:row>320</xdr:row>
      <xdr:rowOff>1381125</xdr:rowOff>
    </xdr:to>
    <xdr:pic>
      <xdr:nvPicPr>
        <xdr:cNvPr id="763263" name="Рисунок 410" descr="9785912826108.jpg">
          <a:extLst>
            <a:ext uri="{FF2B5EF4-FFF2-40B4-BE49-F238E27FC236}">
              <a16:creationId xmlns:a16="http://schemas.microsoft.com/office/drawing/2014/main" id="{00000000-0008-0000-0000-00007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28678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284</xdr:row>
      <xdr:rowOff>9525</xdr:rowOff>
    </xdr:from>
    <xdr:to>
      <xdr:col>1</xdr:col>
      <xdr:colOff>1209675</xdr:colOff>
      <xdr:row>284</xdr:row>
      <xdr:rowOff>1409700</xdr:rowOff>
    </xdr:to>
    <xdr:pic>
      <xdr:nvPicPr>
        <xdr:cNvPr id="763264" name="Рисунок 413" descr="9785912827341.jpg">
          <a:extLst>
            <a:ext uri="{FF2B5EF4-FFF2-40B4-BE49-F238E27FC236}">
              <a16:creationId xmlns:a16="http://schemas.microsoft.com/office/drawing/2014/main" id="{00000000-0008-0000-0000-00008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18246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285</xdr:row>
      <xdr:rowOff>0</xdr:rowOff>
    </xdr:from>
    <xdr:to>
      <xdr:col>1</xdr:col>
      <xdr:colOff>1219200</xdr:colOff>
      <xdr:row>285</xdr:row>
      <xdr:rowOff>1400175</xdr:rowOff>
    </xdr:to>
    <xdr:pic>
      <xdr:nvPicPr>
        <xdr:cNvPr id="763265" name="Рисунок 414" descr="9785912822889.jpg">
          <a:extLst>
            <a:ext uri="{FF2B5EF4-FFF2-40B4-BE49-F238E27FC236}">
              <a16:creationId xmlns:a16="http://schemas.microsoft.com/office/drawing/2014/main" id="{00000000-0008-0000-0000-00008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32343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278</xdr:row>
      <xdr:rowOff>0</xdr:rowOff>
    </xdr:from>
    <xdr:to>
      <xdr:col>1</xdr:col>
      <xdr:colOff>1209675</xdr:colOff>
      <xdr:row>278</xdr:row>
      <xdr:rowOff>1400175</xdr:rowOff>
    </xdr:to>
    <xdr:pic>
      <xdr:nvPicPr>
        <xdr:cNvPr id="763266" name="Рисунок 415" descr="9785912828690.jpg">
          <a:extLst>
            <a:ext uri="{FF2B5EF4-FFF2-40B4-BE49-F238E27FC236}">
              <a16:creationId xmlns:a16="http://schemas.microsoft.com/office/drawing/2014/main" id="{00000000-0008-0000-0000-00008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529047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303</xdr:row>
      <xdr:rowOff>0</xdr:rowOff>
    </xdr:from>
    <xdr:to>
      <xdr:col>1</xdr:col>
      <xdr:colOff>1219200</xdr:colOff>
      <xdr:row>303</xdr:row>
      <xdr:rowOff>1400175</xdr:rowOff>
    </xdr:to>
    <xdr:pic>
      <xdr:nvPicPr>
        <xdr:cNvPr id="763267" name="Рисунок 416" descr="9785912827211.jpg">
          <a:extLst>
            <a:ext uri="{FF2B5EF4-FFF2-40B4-BE49-F238E27FC236}">
              <a16:creationId xmlns:a16="http://schemas.microsoft.com/office/drawing/2014/main" id="{00000000-0008-0000-0000-00008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22271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290</xdr:row>
      <xdr:rowOff>161925</xdr:rowOff>
    </xdr:from>
    <xdr:to>
      <xdr:col>1</xdr:col>
      <xdr:colOff>1190625</xdr:colOff>
      <xdr:row>290</xdr:row>
      <xdr:rowOff>1362075</xdr:rowOff>
    </xdr:to>
    <xdr:pic>
      <xdr:nvPicPr>
        <xdr:cNvPr id="763268" name="Рисунок 417" descr="9785912827174.jpg">
          <a:extLst>
            <a:ext uri="{FF2B5EF4-FFF2-40B4-BE49-F238E27FC236}">
              <a16:creationId xmlns:a16="http://schemas.microsoft.com/office/drawing/2014/main" id="{00000000-0008-0000-0000-00008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7358650"/>
          <a:ext cx="10191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279</xdr:row>
      <xdr:rowOff>19050</xdr:rowOff>
    </xdr:from>
    <xdr:to>
      <xdr:col>1</xdr:col>
      <xdr:colOff>1162050</xdr:colOff>
      <xdr:row>279</xdr:row>
      <xdr:rowOff>1390650</xdr:rowOff>
    </xdr:to>
    <xdr:pic>
      <xdr:nvPicPr>
        <xdr:cNvPr id="763269" name="Рисунок 418" descr="9785000337059.jpg">
          <a:extLst>
            <a:ext uri="{FF2B5EF4-FFF2-40B4-BE49-F238E27FC236}">
              <a16:creationId xmlns:a16="http://schemas.microsoft.com/office/drawing/2014/main" id="{00000000-0008-0000-0000-00008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428707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291</xdr:row>
      <xdr:rowOff>9525</xdr:rowOff>
    </xdr:from>
    <xdr:to>
      <xdr:col>1</xdr:col>
      <xdr:colOff>1162050</xdr:colOff>
      <xdr:row>291</xdr:row>
      <xdr:rowOff>1390650</xdr:rowOff>
    </xdr:to>
    <xdr:pic>
      <xdr:nvPicPr>
        <xdr:cNvPr id="763270" name="Рисунок 420" descr="9785912822896.jpg">
          <a:extLst>
            <a:ext uri="{FF2B5EF4-FFF2-40B4-BE49-F238E27FC236}">
              <a16:creationId xmlns:a16="http://schemas.microsoft.com/office/drawing/2014/main" id="{00000000-0008-0000-0000-00008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0862547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292</xdr:row>
      <xdr:rowOff>28575</xdr:rowOff>
    </xdr:from>
    <xdr:to>
      <xdr:col>1</xdr:col>
      <xdr:colOff>1162050</xdr:colOff>
      <xdr:row>292</xdr:row>
      <xdr:rowOff>1390650</xdr:rowOff>
    </xdr:to>
    <xdr:pic>
      <xdr:nvPicPr>
        <xdr:cNvPr id="763271" name="Рисунок 421" descr="9785912826122.jpg">
          <a:extLst>
            <a:ext uri="{FF2B5EF4-FFF2-40B4-BE49-F238E27FC236}">
              <a16:creationId xmlns:a16="http://schemas.microsoft.com/office/drawing/2014/main" id="{00000000-0008-0000-0000-00008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100637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321</xdr:row>
      <xdr:rowOff>28575</xdr:rowOff>
    </xdr:from>
    <xdr:to>
      <xdr:col>1</xdr:col>
      <xdr:colOff>1190625</xdr:colOff>
      <xdr:row>321</xdr:row>
      <xdr:rowOff>1409700</xdr:rowOff>
    </xdr:to>
    <xdr:pic>
      <xdr:nvPicPr>
        <xdr:cNvPr id="763272" name="Рисунок 422" descr="9785912824449.jpg">
          <a:extLst>
            <a:ext uri="{FF2B5EF4-FFF2-40B4-BE49-F238E27FC236}">
              <a16:creationId xmlns:a16="http://schemas.microsoft.com/office/drawing/2014/main" id="{00000000-0008-0000-0000-00008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571582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323</xdr:row>
      <xdr:rowOff>9525</xdr:rowOff>
    </xdr:from>
    <xdr:to>
      <xdr:col>1</xdr:col>
      <xdr:colOff>1228725</xdr:colOff>
      <xdr:row>323</xdr:row>
      <xdr:rowOff>1409700</xdr:rowOff>
    </xdr:to>
    <xdr:pic>
      <xdr:nvPicPr>
        <xdr:cNvPr id="763273" name="Рисунок 426" descr="9785912826139.jpg">
          <a:extLst>
            <a:ext uri="{FF2B5EF4-FFF2-40B4-BE49-F238E27FC236}">
              <a16:creationId xmlns:a16="http://schemas.microsoft.com/office/drawing/2014/main" id="{00000000-0008-0000-0000-00008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85352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324</xdr:row>
      <xdr:rowOff>28575</xdr:rowOff>
    </xdr:from>
    <xdr:to>
      <xdr:col>1</xdr:col>
      <xdr:colOff>1238250</xdr:colOff>
      <xdr:row>325</xdr:row>
      <xdr:rowOff>0</xdr:rowOff>
    </xdr:to>
    <xdr:pic>
      <xdr:nvPicPr>
        <xdr:cNvPr id="763274" name="Рисунок 428" descr="9785912826146.jpg">
          <a:extLst>
            <a:ext uri="{FF2B5EF4-FFF2-40B4-BE49-F238E27FC236}">
              <a16:creationId xmlns:a16="http://schemas.microsoft.com/office/drawing/2014/main" id="{00000000-0008-0000-0000-00008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49973500"/>
          <a:ext cx="10287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281</xdr:row>
      <xdr:rowOff>0</xdr:rowOff>
    </xdr:from>
    <xdr:to>
      <xdr:col>1</xdr:col>
      <xdr:colOff>1228725</xdr:colOff>
      <xdr:row>281</xdr:row>
      <xdr:rowOff>1409700</xdr:rowOff>
    </xdr:to>
    <xdr:pic>
      <xdr:nvPicPr>
        <xdr:cNvPr id="763275" name="Рисунок 429" descr="9785912828676.jpg">
          <a:extLst>
            <a:ext uri="{FF2B5EF4-FFF2-40B4-BE49-F238E27FC236}">
              <a16:creationId xmlns:a16="http://schemas.microsoft.com/office/drawing/2014/main" id="{00000000-0008-0000-0000-00008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812892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294</xdr:row>
      <xdr:rowOff>9525</xdr:rowOff>
    </xdr:from>
    <xdr:to>
      <xdr:col>1</xdr:col>
      <xdr:colOff>1200150</xdr:colOff>
      <xdr:row>294</xdr:row>
      <xdr:rowOff>1390650</xdr:rowOff>
    </xdr:to>
    <xdr:pic>
      <xdr:nvPicPr>
        <xdr:cNvPr id="763276" name="Рисунок 430" descr="9785912823046.jpg">
          <a:extLst>
            <a:ext uri="{FF2B5EF4-FFF2-40B4-BE49-F238E27FC236}">
              <a16:creationId xmlns:a16="http://schemas.microsoft.com/office/drawing/2014/main" id="{00000000-0008-0000-0000-00008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43023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293</xdr:row>
      <xdr:rowOff>57150</xdr:rowOff>
    </xdr:from>
    <xdr:to>
      <xdr:col>1</xdr:col>
      <xdr:colOff>1200150</xdr:colOff>
      <xdr:row>293</xdr:row>
      <xdr:rowOff>1381125</xdr:rowOff>
    </xdr:to>
    <xdr:pic>
      <xdr:nvPicPr>
        <xdr:cNvPr id="763277" name="Рисунок 431" descr="9785912821189.jpg">
          <a:extLst>
            <a:ext uri="{FF2B5EF4-FFF2-40B4-BE49-F238E27FC236}">
              <a16:creationId xmlns:a16="http://schemas.microsoft.com/office/drawing/2014/main" id="{00000000-0008-0000-0000-00008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2930775"/>
          <a:ext cx="10191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306</xdr:row>
      <xdr:rowOff>0</xdr:rowOff>
    </xdr:from>
    <xdr:to>
      <xdr:col>1</xdr:col>
      <xdr:colOff>1190625</xdr:colOff>
      <xdr:row>306</xdr:row>
      <xdr:rowOff>1381125</xdr:rowOff>
    </xdr:to>
    <xdr:pic>
      <xdr:nvPicPr>
        <xdr:cNvPr id="763278" name="Рисунок 432" descr="9785912825569.jpg">
          <a:extLst>
            <a:ext uri="{FF2B5EF4-FFF2-40B4-BE49-F238E27FC236}">
              <a16:creationId xmlns:a16="http://schemas.microsoft.com/office/drawing/2014/main" id="{00000000-0008-0000-0000-00008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648485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308</xdr:row>
      <xdr:rowOff>19050</xdr:rowOff>
    </xdr:from>
    <xdr:to>
      <xdr:col>1</xdr:col>
      <xdr:colOff>1162050</xdr:colOff>
      <xdr:row>308</xdr:row>
      <xdr:rowOff>1381125</xdr:rowOff>
    </xdr:to>
    <xdr:pic>
      <xdr:nvPicPr>
        <xdr:cNvPr id="763279" name="Рисунок 434" descr="9785912826801.jpg">
          <a:extLst>
            <a:ext uri="{FF2B5EF4-FFF2-40B4-BE49-F238E27FC236}">
              <a16:creationId xmlns:a16="http://schemas.microsoft.com/office/drawing/2014/main" id="{00000000-0008-0000-0000-00008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93423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326</xdr:row>
      <xdr:rowOff>0</xdr:rowOff>
    </xdr:from>
    <xdr:to>
      <xdr:col>1</xdr:col>
      <xdr:colOff>1200150</xdr:colOff>
      <xdr:row>326</xdr:row>
      <xdr:rowOff>1362075</xdr:rowOff>
    </xdr:to>
    <xdr:pic>
      <xdr:nvPicPr>
        <xdr:cNvPr id="763281" name="Рисунок 436" descr="9785912823305.jpg">
          <a:extLst>
            <a:ext uri="{FF2B5EF4-FFF2-40B4-BE49-F238E27FC236}">
              <a16:creationId xmlns:a16="http://schemas.microsoft.com/office/drawing/2014/main" id="{00000000-0008-0000-0000-00009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13641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282</xdr:row>
      <xdr:rowOff>19050</xdr:rowOff>
    </xdr:from>
    <xdr:to>
      <xdr:col>1</xdr:col>
      <xdr:colOff>1200150</xdr:colOff>
      <xdr:row>282</xdr:row>
      <xdr:rowOff>1390650</xdr:rowOff>
    </xdr:to>
    <xdr:pic>
      <xdr:nvPicPr>
        <xdr:cNvPr id="763282" name="Рисунок 438" descr="9785912824432.jpg">
          <a:extLst>
            <a:ext uri="{FF2B5EF4-FFF2-40B4-BE49-F238E27FC236}">
              <a16:creationId xmlns:a16="http://schemas.microsoft.com/office/drawing/2014/main" id="{00000000-0008-0000-0000-00009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99567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327</xdr:row>
      <xdr:rowOff>9525</xdr:rowOff>
    </xdr:from>
    <xdr:to>
      <xdr:col>1</xdr:col>
      <xdr:colOff>1200150</xdr:colOff>
      <xdr:row>327</xdr:row>
      <xdr:rowOff>1371600</xdr:rowOff>
    </xdr:to>
    <xdr:pic>
      <xdr:nvPicPr>
        <xdr:cNvPr id="763283" name="Рисунок 440" descr="9785912822759.jpg">
          <a:extLst>
            <a:ext uri="{FF2B5EF4-FFF2-40B4-BE49-F238E27FC236}">
              <a16:creationId xmlns:a16="http://schemas.microsoft.com/office/drawing/2014/main" id="{00000000-0008-0000-0000-00009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27929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291</xdr:row>
      <xdr:rowOff>0</xdr:rowOff>
    </xdr:from>
    <xdr:to>
      <xdr:col>1</xdr:col>
      <xdr:colOff>1143000</xdr:colOff>
      <xdr:row>291</xdr:row>
      <xdr:rowOff>9525</xdr:rowOff>
    </xdr:to>
    <xdr:pic>
      <xdr:nvPicPr>
        <xdr:cNvPr id="763284" name="Рисунок 931" descr="9785912826115.jpg">
          <a:extLst>
            <a:ext uri="{FF2B5EF4-FFF2-40B4-BE49-F238E27FC236}">
              <a16:creationId xmlns:a16="http://schemas.microsoft.com/office/drawing/2014/main" id="{00000000-0008-0000-0000-00009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8615950"/>
          <a:ext cx="1047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322</xdr:row>
      <xdr:rowOff>38100</xdr:rowOff>
    </xdr:from>
    <xdr:to>
      <xdr:col>1</xdr:col>
      <xdr:colOff>1171575</xdr:colOff>
      <xdr:row>322</xdr:row>
      <xdr:rowOff>1381125</xdr:rowOff>
    </xdr:to>
    <xdr:pic>
      <xdr:nvPicPr>
        <xdr:cNvPr id="763285" name="Рисунок 995" descr="9785000335222.jpg">
          <a:extLst>
            <a:ext uri="{FF2B5EF4-FFF2-40B4-BE49-F238E27FC236}">
              <a16:creationId xmlns:a16="http://schemas.microsoft.com/office/drawing/2014/main" id="{00000000-0008-0000-0000-00009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7144575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276</xdr:row>
      <xdr:rowOff>28575</xdr:rowOff>
    </xdr:from>
    <xdr:to>
      <xdr:col>1</xdr:col>
      <xdr:colOff>1085850</xdr:colOff>
      <xdr:row>276</xdr:row>
      <xdr:rowOff>1333500</xdr:rowOff>
    </xdr:to>
    <xdr:pic>
      <xdr:nvPicPr>
        <xdr:cNvPr id="763286" name="Рисунок 833" descr="9785912828706.jpg">
          <a:extLst>
            <a:ext uri="{FF2B5EF4-FFF2-40B4-BE49-F238E27FC236}">
              <a16:creationId xmlns:a16="http://schemas.microsoft.com/office/drawing/2014/main" id="{00000000-0008-0000-0000-00009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2480600"/>
          <a:ext cx="97155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310</xdr:row>
      <xdr:rowOff>19050</xdr:rowOff>
    </xdr:from>
    <xdr:to>
      <xdr:col>1</xdr:col>
      <xdr:colOff>1200150</xdr:colOff>
      <xdr:row>310</xdr:row>
      <xdr:rowOff>1343025</xdr:rowOff>
    </xdr:to>
    <xdr:pic>
      <xdr:nvPicPr>
        <xdr:cNvPr id="763287" name="Рисунок 834" descr="9785000335048.jpg">
          <a:extLst>
            <a:ext uri="{FF2B5EF4-FFF2-40B4-BE49-F238E27FC236}">
              <a16:creationId xmlns:a16="http://schemas.microsoft.com/office/drawing/2014/main" id="{00000000-0008-0000-0000-00009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2180800"/>
          <a:ext cx="9906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331</xdr:row>
      <xdr:rowOff>9525</xdr:rowOff>
    </xdr:from>
    <xdr:to>
      <xdr:col>1</xdr:col>
      <xdr:colOff>1200150</xdr:colOff>
      <xdr:row>331</xdr:row>
      <xdr:rowOff>1390650</xdr:rowOff>
    </xdr:to>
    <xdr:pic>
      <xdr:nvPicPr>
        <xdr:cNvPr id="763288" name="Рисунок 444" descr="9785912825965.jpg">
          <a:extLst>
            <a:ext uri="{FF2B5EF4-FFF2-40B4-BE49-F238E27FC236}">
              <a16:creationId xmlns:a16="http://schemas.microsoft.com/office/drawing/2014/main" id="{00000000-0008-0000-0000-00009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71553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340</xdr:row>
      <xdr:rowOff>28575</xdr:rowOff>
    </xdr:from>
    <xdr:to>
      <xdr:col>1</xdr:col>
      <xdr:colOff>1200150</xdr:colOff>
      <xdr:row>340</xdr:row>
      <xdr:rowOff>1400175</xdr:rowOff>
    </xdr:to>
    <xdr:pic>
      <xdr:nvPicPr>
        <xdr:cNvPr id="763289" name="Рисунок 445" descr="9785000335123.jpg">
          <a:extLst>
            <a:ext uri="{FF2B5EF4-FFF2-40B4-BE49-F238E27FC236}">
              <a16:creationId xmlns:a16="http://schemas.microsoft.com/office/drawing/2014/main" id="{00000000-0008-0000-0000-00009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02903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342</xdr:row>
      <xdr:rowOff>57150</xdr:rowOff>
    </xdr:from>
    <xdr:to>
      <xdr:col>1</xdr:col>
      <xdr:colOff>1200150</xdr:colOff>
      <xdr:row>342</xdr:row>
      <xdr:rowOff>1352550</xdr:rowOff>
    </xdr:to>
    <xdr:pic>
      <xdr:nvPicPr>
        <xdr:cNvPr id="763290" name="Рисунок 446" descr="9785912827396.jpg">
          <a:extLst>
            <a:ext uri="{FF2B5EF4-FFF2-40B4-BE49-F238E27FC236}">
              <a16:creationId xmlns:a16="http://schemas.microsoft.com/office/drawing/2014/main" id="{00000000-0008-0000-0000-00009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3157350"/>
          <a:ext cx="1028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343</xdr:row>
      <xdr:rowOff>0</xdr:rowOff>
    </xdr:from>
    <xdr:to>
      <xdr:col>1</xdr:col>
      <xdr:colOff>1200150</xdr:colOff>
      <xdr:row>343</xdr:row>
      <xdr:rowOff>1409700</xdr:rowOff>
    </xdr:to>
    <xdr:pic>
      <xdr:nvPicPr>
        <xdr:cNvPr id="763291" name="Рисунок 447" descr="9785912822063.jpg">
          <a:extLst>
            <a:ext uri="{FF2B5EF4-FFF2-40B4-BE49-F238E27FC236}">
              <a16:creationId xmlns:a16="http://schemas.microsoft.com/office/drawing/2014/main" id="{00000000-0008-0000-0000-00009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451942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332</xdr:row>
      <xdr:rowOff>19050</xdr:rowOff>
    </xdr:from>
    <xdr:to>
      <xdr:col>1</xdr:col>
      <xdr:colOff>1190625</xdr:colOff>
      <xdr:row>332</xdr:row>
      <xdr:rowOff>1381125</xdr:rowOff>
    </xdr:to>
    <xdr:pic>
      <xdr:nvPicPr>
        <xdr:cNvPr id="763293" name="Рисунок 450" descr="9785912826009.jpg">
          <a:extLst>
            <a:ext uri="{FF2B5EF4-FFF2-40B4-BE49-F238E27FC236}">
              <a16:creationId xmlns:a16="http://schemas.microsoft.com/office/drawing/2014/main" id="{00000000-0008-0000-0000-00009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85841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346</xdr:row>
      <xdr:rowOff>0</xdr:rowOff>
    </xdr:from>
    <xdr:to>
      <xdr:col>1</xdr:col>
      <xdr:colOff>1228725</xdr:colOff>
      <xdr:row>346</xdr:row>
      <xdr:rowOff>1400175</xdr:rowOff>
    </xdr:to>
    <xdr:pic>
      <xdr:nvPicPr>
        <xdr:cNvPr id="763294" name="Рисунок 451" descr="9785912827372.jpg">
          <a:extLst>
            <a:ext uri="{FF2B5EF4-FFF2-40B4-BE49-F238E27FC236}">
              <a16:creationId xmlns:a16="http://schemas.microsoft.com/office/drawing/2014/main" id="{00000000-0008-0000-0000-00009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87771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336</xdr:row>
      <xdr:rowOff>9525</xdr:rowOff>
    </xdr:from>
    <xdr:to>
      <xdr:col>1</xdr:col>
      <xdr:colOff>1228725</xdr:colOff>
      <xdr:row>336</xdr:row>
      <xdr:rowOff>1390650</xdr:rowOff>
    </xdr:to>
    <xdr:pic>
      <xdr:nvPicPr>
        <xdr:cNvPr id="763295" name="Рисунок 452" descr="9785912827419.jpg">
          <a:extLst>
            <a:ext uri="{FF2B5EF4-FFF2-40B4-BE49-F238E27FC236}">
              <a16:creationId xmlns:a16="http://schemas.microsoft.com/office/drawing/2014/main" id="{00000000-0008-0000-0000-00009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51468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337</xdr:row>
      <xdr:rowOff>28575</xdr:rowOff>
    </xdr:from>
    <xdr:to>
      <xdr:col>1</xdr:col>
      <xdr:colOff>1238250</xdr:colOff>
      <xdr:row>337</xdr:row>
      <xdr:rowOff>1409700</xdr:rowOff>
    </xdr:to>
    <xdr:pic>
      <xdr:nvPicPr>
        <xdr:cNvPr id="763296" name="Рисунок 453" descr="9785912826030.jpg">
          <a:extLst>
            <a:ext uri="{FF2B5EF4-FFF2-40B4-BE49-F238E27FC236}">
              <a16:creationId xmlns:a16="http://schemas.microsoft.com/office/drawing/2014/main" id="{00000000-0008-0000-0000-0000A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65851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347</xdr:row>
      <xdr:rowOff>9525</xdr:rowOff>
    </xdr:from>
    <xdr:to>
      <xdr:col>1</xdr:col>
      <xdr:colOff>1219200</xdr:colOff>
      <xdr:row>347</xdr:row>
      <xdr:rowOff>1409700</xdr:rowOff>
    </xdr:to>
    <xdr:pic>
      <xdr:nvPicPr>
        <xdr:cNvPr id="763297" name="Рисунок 455" descr="9785000335154.jpg">
          <a:extLst>
            <a:ext uri="{FF2B5EF4-FFF2-40B4-BE49-F238E27FC236}">
              <a16:creationId xmlns:a16="http://schemas.microsoft.com/office/drawing/2014/main" id="{00000000-0008-0000-0000-0000A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02058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351</xdr:row>
      <xdr:rowOff>1</xdr:rowOff>
    </xdr:from>
    <xdr:to>
      <xdr:col>1</xdr:col>
      <xdr:colOff>1238250</xdr:colOff>
      <xdr:row>351</xdr:row>
      <xdr:rowOff>1400176</xdr:rowOff>
    </xdr:to>
    <xdr:pic>
      <xdr:nvPicPr>
        <xdr:cNvPr id="763299" name="Рисунок 461" descr="9785000335567.jpg">
          <a:extLst>
            <a:ext uri="{FF2B5EF4-FFF2-40B4-BE49-F238E27FC236}">
              <a16:creationId xmlns:a16="http://schemas.microsoft.com/office/drawing/2014/main" id="{00000000-0008-0000-0000-0000A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62678072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352</xdr:row>
      <xdr:rowOff>9525</xdr:rowOff>
    </xdr:from>
    <xdr:to>
      <xdr:col>1</xdr:col>
      <xdr:colOff>1238250</xdr:colOff>
      <xdr:row>352</xdr:row>
      <xdr:rowOff>1409700</xdr:rowOff>
    </xdr:to>
    <xdr:pic>
      <xdr:nvPicPr>
        <xdr:cNvPr id="763301" name="Рисунок 463" descr="9785000335604.jpg">
          <a:extLst>
            <a:ext uri="{FF2B5EF4-FFF2-40B4-BE49-F238E27FC236}">
              <a16:creationId xmlns:a16="http://schemas.microsoft.com/office/drawing/2014/main" id="{00000000-0008-0000-0000-0000A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85416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353</xdr:row>
      <xdr:rowOff>9525</xdr:rowOff>
    </xdr:from>
    <xdr:to>
      <xdr:col>1</xdr:col>
      <xdr:colOff>1257300</xdr:colOff>
      <xdr:row>353</xdr:row>
      <xdr:rowOff>1390650</xdr:rowOff>
    </xdr:to>
    <xdr:pic>
      <xdr:nvPicPr>
        <xdr:cNvPr id="763302" name="Рисунок 464" descr="9785000335550.jpg">
          <a:extLst>
            <a:ext uri="{FF2B5EF4-FFF2-40B4-BE49-F238E27FC236}">
              <a16:creationId xmlns:a16="http://schemas.microsoft.com/office/drawing/2014/main" id="{00000000-0008-0000-0000-0000A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683525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354</xdr:row>
      <xdr:rowOff>0</xdr:rowOff>
    </xdr:from>
    <xdr:to>
      <xdr:col>1</xdr:col>
      <xdr:colOff>1228725</xdr:colOff>
      <xdr:row>354</xdr:row>
      <xdr:rowOff>1362075</xdr:rowOff>
    </xdr:to>
    <xdr:pic>
      <xdr:nvPicPr>
        <xdr:cNvPr id="763303" name="Рисунок 465" descr="9785000335581.jpg">
          <a:extLst>
            <a:ext uri="{FF2B5EF4-FFF2-40B4-BE49-F238E27FC236}">
              <a16:creationId xmlns:a16="http://schemas.microsoft.com/office/drawing/2014/main" id="{00000000-0008-0000-0000-0000A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82449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355</xdr:row>
      <xdr:rowOff>19050</xdr:rowOff>
    </xdr:from>
    <xdr:to>
      <xdr:col>1</xdr:col>
      <xdr:colOff>1228725</xdr:colOff>
      <xdr:row>355</xdr:row>
      <xdr:rowOff>1390650</xdr:rowOff>
    </xdr:to>
    <xdr:pic>
      <xdr:nvPicPr>
        <xdr:cNvPr id="763304" name="Рисунок 467" descr="9785000335543.jpg">
          <a:extLst>
            <a:ext uri="{FF2B5EF4-FFF2-40B4-BE49-F238E27FC236}">
              <a16:creationId xmlns:a16="http://schemas.microsoft.com/office/drawing/2014/main" id="{00000000-0008-0000-0000-0000A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8968322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357</xdr:row>
      <xdr:rowOff>9525</xdr:rowOff>
    </xdr:from>
    <xdr:to>
      <xdr:col>1</xdr:col>
      <xdr:colOff>1219200</xdr:colOff>
      <xdr:row>357</xdr:row>
      <xdr:rowOff>1390650</xdr:rowOff>
    </xdr:to>
    <xdr:pic>
      <xdr:nvPicPr>
        <xdr:cNvPr id="763305" name="Рисунок 470" descr="9785912825170.jpg">
          <a:extLst>
            <a:ext uri="{FF2B5EF4-FFF2-40B4-BE49-F238E27FC236}">
              <a16:creationId xmlns:a16="http://schemas.microsoft.com/office/drawing/2014/main" id="{00000000-0008-0000-0000-0000A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919978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358</xdr:row>
      <xdr:rowOff>0</xdr:rowOff>
    </xdr:from>
    <xdr:to>
      <xdr:col>1</xdr:col>
      <xdr:colOff>1200150</xdr:colOff>
      <xdr:row>358</xdr:row>
      <xdr:rowOff>1400175</xdr:rowOff>
    </xdr:to>
    <xdr:pic>
      <xdr:nvPicPr>
        <xdr:cNvPr id="763306" name="Рисунок 471" descr="9785912821615.jpg">
          <a:extLst>
            <a:ext uri="{FF2B5EF4-FFF2-40B4-BE49-F238E27FC236}">
              <a16:creationId xmlns:a16="http://schemas.microsoft.com/office/drawing/2014/main" id="{00000000-0008-0000-0000-0000A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34075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359</xdr:row>
      <xdr:rowOff>19050</xdr:rowOff>
    </xdr:from>
    <xdr:to>
      <xdr:col>1</xdr:col>
      <xdr:colOff>1181100</xdr:colOff>
      <xdr:row>359</xdr:row>
      <xdr:rowOff>1381125</xdr:rowOff>
    </xdr:to>
    <xdr:pic>
      <xdr:nvPicPr>
        <xdr:cNvPr id="763307" name="Рисунок 473" descr="9785912821622.jpg">
          <a:extLst>
            <a:ext uri="{FF2B5EF4-FFF2-40B4-BE49-F238E27FC236}">
              <a16:creationId xmlns:a16="http://schemas.microsoft.com/office/drawing/2014/main" id="{00000000-0008-0000-0000-0000A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948457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360</xdr:row>
      <xdr:rowOff>0</xdr:rowOff>
    </xdr:from>
    <xdr:to>
      <xdr:col>1</xdr:col>
      <xdr:colOff>1162050</xdr:colOff>
      <xdr:row>360</xdr:row>
      <xdr:rowOff>1400175</xdr:rowOff>
    </xdr:to>
    <xdr:pic>
      <xdr:nvPicPr>
        <xdr:cNvPr id="763308" name="Рисунок 474" descr="9785912821561.jpg">
          <a:extLst>
            <a:ext uri="{FF2B5EF4-FFF2-40B4-BE49-F238E27FC236}">
              <a16:creationId xmlns:a16="http://schemas.microsoft.com/office/drawing/2014/main" id="{00000000-0008-0000-0000-0000A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6245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361</xdr:row>
      <xdr:rowOff>0</xdr:rowOff>
    </xdr:from>
    <xdr:to>
      <xdr:col>1</xdr:col>
      <xdr:colOff>1200150</xdr:colOff>
      <xdr:row>361</xdr:row>
      <xdr:rowOff>1371600</xdr:rowOff>
    </xdr:to>
    <xdr:pic>
      <xdr:nvPicPr>
        <xdr:cNvPr id="763309" name="Рисунок 476" descr="9785912825200.jpg">
          <a:extLst>
            <a:ext uri="{FF2B5EF4-FFF2-40B4-BE49-F238E27FC236}">
              <a16:creationId xmlns:a16="http://schemas.microsoft.com/office/drawing/2014/main" id="{00000000-0008-0000-0000-0000A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7665175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362</xdr:row>
      <xdr:rowOff>0</xdr:rowOff>
    </xdr:from>
    <xdr:to>
      <xdr:col>1</xdr:col>
      <xdr:colOff>1200150</xdr:colOff>
      <xdr:row>362</xdr:row>
      <xdr:rowOff>1381125</xdr:rowOff>
    </xdr:to>
    <xdr:pic>
      <xdr:nvPicPr>
        <xdr:cNvPr id="763310" name="Рисунок 477" descr="9785912827624.jpg">
          <a:extLst>
            <a:ext uri="{FF2B5EF4-FFF2-40B4-BE49-F238E27FC236}">
              <a16:creationId xmlns:a16="http://schemas.microsoft.com/office/drawing/2014/main" id="{00000000-0008-0000-0000-0000A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90844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363</xdr:row>
      <xdr:rowOff>38100</xdr:rowOff>
    </xdr:from>
    <xdr:to>
      <xdr:col>1</xdr:col>
      <xdr:colOff>1228725</xdr:colOff>
      <xdr:row>363</xdr:row>
      <xdr:rowOff>1400175</xdr:rowOff>
    </xdr:to>
    <xdr:pic>
      <xdr:nvPicPr>
        <xdr:cNvPr id="763312" name="Рисунок 479" descr="9785912827600.jpg">
          <a:extLst>
            <a:ext uri="{FF2B5EF4-FFF2-40B4-BE49-F238E27FC236}">
              <a16:creationId xmlns:a16="http://schemas.microsoft.com/office/drawing/2014/main" id="{00000000-0008-0000-0000-0000B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01960950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364</xdr:row>
      <xdr:rowOff>9525</xdr:rowOff>
    </xdr:from>
    <xdr:to>
      <xdr:col>1</xdr:col>
      <xdr:colOff>1219200</xdr:colOff>
      <xdr:row>364</xdr:row>
      <xdr:rowOff>1371600</xdr:rowOff>
    </xdr:to>
    <xdr:pic>
      <xdr:nvPicPr>
        <xdr:cNvPr id="763314" name="Рисунок 481" descr="9785912821516.jpg">
          <a:extLst>
            <a:ext uri="{FF2B5EF4-FFF2-40B4-BE49-F238E27FC236}">
              <a16:creationId xmlns:a16="http://schemas.microsoft.com/office/drawing/2014/main" id="{00000000-0008-0000-0000-0000B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47708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365</xdr:row>
      <xdr:rowOff>0</xdr:rowOff>
    </xdr:from>
    <xdr:to>
      <xdr:col>1</xdr:col>
      <xdr:colOff>1200150</xdr:colOff>
      <xdr:row>365</xdr:row>
      <xdr:rowOff>1381125</xdr:rowOff>
    </xdr:to>
    <xdr:pic>
      <xdr:nvPicPr>
        <xdr:cNvPr id="763315" name="Рисунок 482" descr="9785912821530.jpg">
          <a:extLst>
            <a:ext uri="{FF2B5EF4-FFF2-40B4-BE49-F238E27FC236}">
              <a16:creationId xmlns:a16="http://schemas.microsoft.com/office/drawing/2014/main" id="{00000000-0008-0000-0000-0000B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61805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125</xdr:row>
      <xdr:rowOff>38100</xdr:rowOff>
    </xdr:from>
    <xdr:to>
      <xdr:col>1</xdr:col>
      <xdr:colOff>1200150</xdr:colOff>
      <xdr:row>125</xdr:row>
      <xdr:rowOff>1419225</xdr:rowOff>
    </xdr:to>
    <xdr:pic>
      <xdr:nvPicPr>
        <xdr:cNvPr id="763316" name="Рисунок 483" descr="9785912821547.jpg">
          <a:extLst>
            <a:ext uri="{FF2B5EF4-FFF2-40B4-BE49-F238E27FC236}">
              <a16:creationId xmlns:a16="http://schemas.microsoft.com/office/drawing/2014/main" id="{00000000-0008-0000-0000-0000B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76378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127</xdr:row>
      <xdr:rowOff>19050</xdr:rowOff>
    </xdr:from>
    <xdr:to>
      <xdr:col>1</xdr:col>
      <xdr:colOff>1219200</xdr:colOff>
      <xdr:row>128</xdr:row>
      <xdr:rowOff>0</xdr:rowOff>
    </xdr:to>
    <xdr:pic>
      <xdr:nvPicPr>
        <xdr:cNvPr id="763317" name="Рисунок 275" descr="9785912828782.jpg">
          <a:extLst>
            <a:ext uri="{FF2B5EF4-FFF2-40B4-BE49-F238E27FC236}">
              <a16:creationId xmlns:a16="http://schemas.microsoft.com/office/drawing/2014/main" id="{00000000-0008-0000-0000-0000B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98000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129</xdr:row>
      <xdr:rowOff>19050</xdr:rowOff>
    </xdr:from>
    <xdr:to>
      <xdr:col>1</xdr:col>
      <xdr:colOff>1238250</xdr:colOff>
      <xdr:row>130</xdr:row>
      <xdr:rowOff>0</xdr:rowOff>
    </xdr:to>
    <xdr:pic>
      <xdr:nvPicPr>
        <xdr:cNvPr id="763320" name="Рисунок 278" descr="9785912828812.jpg">
          <a:extLst>
            <a:ext uri="{FF2B5EF4-FFF2-40B4-BE49-F238E27FC236}">
              <a16:creationId xmlns:a16="http://schemas.microsoft.com/office/drawing/2014/main" id="{00000000-0008-0000-0000-0000B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34862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130</xdr:row>
      <xdr:rowOff>9525</xdr:rowOff>
    </xdr:from>
    <xdr:to>
      <xdr:col>1</xdr:col>
      <xdr:colOff>1200150</xdr:colOff>
      <xdr:row>130</xdr:row>
      <xdr:rowOff>1390650</xdr:rowOff>
    </xdr:to>
    <xdr:pic>
      <xdr:nvPicPr>
        <xdr:cNvPr id="763321" name="Рисунок 279" descr="9785912828850.jpg">
          <a:extLst>
            <a:ext uri="{FF2B5EF4-FFF2-40B4-BE49-F238E27FC236}">
              <a16:creationId xmlns:a16="http://schemas.microsoft.com/office/drawing/2014/main" id="{00000000-0008-0000-0000-0000B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48959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131</xdr:row>
      <xdr:rowOff>19050</xdr:rowOff>
    </xdr:from>
    <xdr:to>
      <xdr:col>1</xdr:col>
      <xdr:colOff>1219200</xdr:colOff>
      <xdr:row>131</xdr:row>
      <xdr:rowOff>1390650</xdr:rowOff>
    </xdr:to>
    <xdr:pic>
      <xdr:nvPicPr>
        <xdr:cNvPr id="763322" name="Рисунок 281" descr="9785912828836.jpg">
          <a:extLst>
            <a:ext uri="{FF2B5EF4-FFF2-40B4-BE49-F238E27FC236}">
              <a16:creationId xmlns:a16="http://schemas.microsoft.com/office/drawing/2014/main" id="{00000000-0008-0000-0000-0000B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77438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132</xdr:row>
      <xdr:rowOff>57150</xdr:rowOff>
    </xdr:from>
    <xdr:to>
      <xdr:col>1</xdr:col>
      <xdr:colOff>1228725</xdr:colOff>
      <xdr:row>133</xdr:row>
      <xdr:rowOff>0</xdr:rowOff>
    </xdr:to>
    <xdr:pic>
      <xdr:nvPicPr>
        <xdr:cNvPr id="763323" name="Рисунок 282" descr="9785912828843.jpg">
          <a:extLst>
            <a:ext uri="{FF2B5EF4-FFF2-40B4-BE49-F238E27FC236}">
              <a16:creationId xmlns:a16="http://schemas.microsoft.com/office/drawing/2014/main" id="{00000000-0008-0000-0000-0000B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92012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372</xdr:row>
      <xdr:rowOff>28575</xdr:rowOff>
    </xdr:from>
    <xdr:to>
      <xdr:col>1</xdr:col>
      <xdr:colOff>1257300</xdr:colOff>
      <xdr:row>373</xdr:row>
      <xdr:rowOff>19050</xdr:rowOff>
    </xdr:to>
    <xdr:pic>
      <xdr:nvPicPr>
        <xdr:cNvPr id="763325" name="Рисунок 489" descr="9785912825804.jpg">
          <a:extLst>
            <a:ext uri="{FF2B5EF4-FFF2-40B4-BE49-F238E27FC236}">
              <a16:creationId xmlns:a16="http://schemas.microsoft.com/office/drawing/2014/main" id="{00000000-0008-0000-0000-0000B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6878350"/>
          <a:ext cx="11525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373</xdr:row>
      <xdr:rowOff>57150</xdr:rowOff>
    </xdr:from>
    <xdr:to>
      <xdr:col>1</xdr:col>
      <xdr:colOff>1238250</xdr:colOff>
      <xdr:row>373</xdr:row>
      <xdr:rowOff>1419225</xdr:rowOff>
    </xdr:to>
    <xdr:pic>
      <xdr:nvPicPr>
        <xdr:cNvPr id="763326" name="Рисунок 490" descr="9785000335260.jpg">
          <a:extLst>
            <a:ext uri="{FF2B5EF4-FFF2-40B4-BE49-F238E27FC236}">
              <a16:creationId xmlns:a16="http://schemas.microsoft.com/office/drawing/2014/main" id="{00000000-0008-0000-0000-0000B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3261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374</xdr:row>
      <xdr:rowOff>28575</xdr:rowOff>
    </xdr:from>
    <xdr:to>
      <xdr:col>1</xdr:col>
      <xdr:colOff>1247775</xdr:colOff>
      <xdr:row>375</xdr:row>
      <xdr:rowOff>9525</xdr:rowOff>
    </xdr:to>
    <xdr:pic>
      <xdr:nvPicPr>
        <xdr:cNvPr id="763327" name="Рисунок 491" descr="9785912822568.jpg">
          <a:extLst>
            <a:ext uri="{FF2B5EF4-FFF2-40B4-BE49-F238E27FC236}">
              <a16:creationId xmlns:a16="http://schemas.microsoft.com/office/drawing/2014/main" id="{00000000-0008-0000-0000-0000B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97168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375</xdr:row>
      <xdr:rowOff>9525</xdr:rowOff>
    </xdr:from>
    <xdr:to>
      <xdr:col>1</xdr:col>
      <xdr:colOff>1266825</xdr:colOff>
      <xdr:row>375</xdr:row>
      <xdr:rowOff>1409700</xdr:rowOff>
    </xdr:to>
    <xdr:pic>
      <xdr:nvPicPr>
        <xdr:cNvPr id="763328" name="Рисунок 492" descr="9785000335512.jpg">
          <a:extLst>
            <a:ext uri="{FF2B5EF4-FFF2-40B4-BE49-F238E27FC236}">
              <a16:creationId xmlns:a16="http://schemas.microsoft.com/office/drawing/2014/main" id="{00000000-0008-0000-0000-0000C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111697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376</xdr:row>
      <xdr:rowOff>9525</xdr:rowOff>
    </xdr:from>
    <xdr:to>
      <xdr:col>1</xdr:col>
      <xdr:colOff>1257300</xdr:colOff>
      <xdr:row>376</xdr:row>
      <xdr:rowOff>1390650</xdr:rowOff>
    </xdr:to>
    <xdr:pic>
      <xdr:nvPicPr>
        <xdr:cNvPr id="763329" name="Рисунок 493" descr="9785912822711.jpg">
          <a:extLst>
            <a:ext uri="{FF2B5EF4-FFF2-40B4-BE49-F238E27FC236}">
              <a16:creationId xmlns:a16="http://schemas.microsoft.com/office/drawing/2014/main" id="{00000000-0008-0000-0000-0000C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3253620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377</xdr:row>
      <xdr:rowOff>28575</xdr:rowOff>
    </xdr:from>
    <xdr:to>
      <xdr:col>1</xdr:col>
      <xdr:colOff>1228725</xdr:colOff>
      <xdr:row>377</xdr:row>
      <xdr:rowOff>1409700</xdr:rowOff>
    </xdr:to>
    <xdr:pic>
      <xdr:nvPicPr>
        <xdr:cNvPr id="763330" name="Рисунок 494" descr="9785912822476.jpg">
          <a:extLst>
            <a:ext uri="{FF2B5EF4-FFF2-40B4-BE49-F238E27FC236}">
              <a16:creationId xmlns:a16="http://schemas.microsoft.com/office/drawing/2014/main" id="{00000000-0008-0000-0000-0000C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39744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380</xdr:row>
      <xdr:rowOff>28575</xdr:rowOff>
    </xdr:from>
    <xdr:to>
      <xdr:col>1</xdr:col>
      <xdr:colOff>1190625</xdr:colOff>
      <xdr:row>380</xdr:row>
      <xdr:rowOff>1400175</xdr:rowOff>
    </xdr:to>
    <xdr:pic>
      <xdr:nvPicPr>
        <xdr:cNvPr id="763331" name="Рисунок 496" descr="9785000335505.jpg">
          <a:extLst>
            <a:ext uri="{FF2B5EF4-FFF2-40B4-BE49-F238E27FC236}">
              <a16:creationId xmlns:a16="http://schemas.microsoft.com/office/drawing/2014/main" id="{00000000-0008-0000-0000-0000C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82321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381</xdr:row>
      <xdr:rowOff>9525</xdr:rowOff>
    </xdr:from>
    <xdr:to>
      <xdr:col>1</xdr:col>
      <xdr:colOff>1200150</xdr:colOff>
      <xdr:row>381</xdr:row>
      <xdr:rowOff>1371600</xdr:rowOff>
    </xdr:to>
    <xdr:pic>
      <xdr:nvPicPr>
        <xdr:cNvPr id="763332" name="Рисунок 497" descr="9785912822445.jpg">
          <a:extLst>
            <a:ext uri="{FF2B5EF4-FFF2-40B4-BE49-F238E27FC236}">
              <a16:creationId xmlns:a16="http://schemas.microsoft.com/office/drawing/2014/main" id="{00000000-0008-0000-0000-0000C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9632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382</xdr:row>
      <xdr:rowOff>38100</xdr:rowOff>
    </xdr:from>
    <xdr:to>
      <xdr:col>1</xdr:col>
      <xdr:colOff>1190625</xdr:colOff>
      <xdr:row>382</xdr:row>
      <xdr:rowOff>1400175</xdr:rowOff>
    </xdr:to>
    <xdr:pic>
      <xdr:nvPicPr>
        <xdr:cNvPr id="763333" name="Рисунок 498" descr="9785912822452.jpg">
          <a:extLst>
            <a:ext uri="{FF2B5EF4-FFF2-40B4-BE49-F238E27FC236}">
              <a16:creationId xmlns:a16="http://schemas.microsoft.com/office/drawing/2014/main" id="{00000000-0008-0000-0000-0000C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10801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383</xdr:row>
      <xdr:rowOff>28575</xdr:rowOff>
    </xdr:from>
    <xdr:to>
      <xdr:col>1</xdr:col>
      <xdr:colOff>1219200</xdr:colOff>
      <xdr:row>383</xdr:row>
      <xdr:rowOff>1390650</xdr:rowOff>
    </xdr:to>
    <xdr:pic>
      <xdr:nvPicPr>
        <xdr:cNvPr id="763334" name="Рисунок 499" descr="9785000335529.jpg">
          <a:extLst>
            <a:ext uri="{FF2B5EF4-FFF2-40B4-BE49-F238E27FC236}">
              <a16:creationId xmlns:a16="http://schemas.microsoft.com/office/drawing/2014/main" id="{00000000-0008-0000-0000-0000C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24898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384</xdr:row>
      <xdr:rowOff>9525</xdr:rowOff>
    </xdr:from>
    <xdr:to>
      <xdr:col>1</xdr:col>
      <xdr:colOff>1238250</xdr:colOff>
      <xdr:row>384</xdr:row>
      <xdr:rowOff>1390650</xdr:rowOff>
    </xdr:to>
    <xdr:pic>
      <xdr:nvPicPr>
        <xdr:cNvPr id="763335" name="Рисунок 500" descr="9785000336571.jpg">
          <a:extLst>
            <a:ext uri="{FF2B5EF4-FFF2-40B4-BE49-F238E27FC236}">
              <a16:creationId xmlns:a16="http://schemas.microsoft.com/office/drawing/2014/main" id="{00000000-0008-0000-0000-0000C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38900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386</xdr:row>
      <xdr:rowOff>28575</xdr:rowOff>
    </xdr:from>
    <xdr:to>
      <xdr:col>1</xdr:col>
      <xdr:colOff>1257300</xdr:colOff>
      <xdr:row>386</xdr:row>
      <xdr:rowOff>1400175</xdr:rowOff>
    </xdr:to>
    <xdr:pic>
      <xdr:nvPicPr>
        <xdr:cNvPr id="763336" name="Рисунок 501" descr="9785000336557.jpg">
          <a:extLst>
            <a:ext uri="{FF2B5EF4-FFF2-40B4-BE49-F238E27FC236}">
              <a16:creationId xmlns:a16="http://schemas.microsoft.com/office/drawing/2014/main" id="{00000000-0008-0000-0000-0000C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467475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387</xdr:row>
      <xdr:rowOff>28575</xdr:rowOff>
    </xdr:from>
    <xdr:to>
      <xdr:col>1</xdr:col>
      <xdr:colOff>1257300</xdr:colOff>
      <xdr:row>387</xdr:row>
      <xdr:rowOff>1390650</xdr:rowOff>
    </xdr:to>
    <xdr:pic>
      <xdr:nvPicPr>
        <xdr:cNvPr id="763337" name="Рисунок 502" descr="9785912825125.jpg">
          <a:extLst>
            <a:ext uri="{FF2B5EF4-FFF2-40B4-BE49-F238E27FC236}">
              <a16:creationId xmlns:a16="http://schemas.microsoft.com/office/drawing/2014/main" id="{00000000-0008-0000-0000-0000C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481667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388</xdr:row>
      <xdr:rowOff>19050</xdr:rowOff>
    </xdr:from>
    <xdr:to>
      <xdr:col>1</xdr:col>
      <xdr:colOff>1247775</xdr:colOff>
      <xdr:row>388</xdr:row>
      <xdr:rowOff>1390650</xdr:rowOff>
    </xdr:to>
    <xdr:pic>
      <xdr:nvPicPr>
        <xdr:cNvPr id="763338" name="Рисунок 503" descr="9785912825811.jpg">
          <a:extLst>
            <a:ext uri="{FF2B5EF4-FFF2-40B4-BE49-F238E27FC236}">
              <a16:creationId xmlns:a16="http://schemas.microsoft.com/office/drawing/2014/main" id="{00000000-0008-0000-0000-0000C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957642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389</xdr:row>
      <xdr:rowOff>28575</xdr:rowOff>
    </xdr:from>
    <xdr:to>
      <xdr:col>1</xdr:col>
      <xdr:colOff>1247775</xdr:colOff>
      <xdr:row>390</xdr:row>
      <xdr:rowOff>0</xdr:rowOff>
    </xdr:to>
    <xdr:pic>
      <xdr:nvPicPr>
        <xdr:cNvPr id="763339" name="Рисунок 504" descr="9785912822803.jpg">
          <a:extLst>
            <a:ext uri="{FF2B5EF4-FFF2-40B4-BE49-F238E27FC236}">
              <a16:creationId xmlns:a16="http://schemas.microsoft.com/office/drawing/2014/main" id="{00000000-0008-0000-0000-0000C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1005175"/>
          <a:ext cx="11525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391</xdr:row>
      <xdr:rowOff>28575</xdr:rowOff>
    </xdr:from>
    <xdr:to>
      <xdr:col>1</xdr:col>
      <xdr:colOff>1247775</xdr:colOff>
      <xdr:row>391</xdr:row>
      <xdr:rowOff>1409700</xdr:rowOff>
    </xdr:to>
    <xdr:pic>
      <xdr:nvPicPr>
        <xdr:cNvPr id="763340" name="Рисунок 505" descr="9785912825156.jpg">
          <a:extLst>
            <a:ext uri="{FF2B5EF4-FFF2-40B4-BE49-F238E27FC236}">
              <a16:creationId xmlns:a16="http://schemas.microsoft.com/office/drawing/2014/main" id="{00000000-0008-0000-0000-0000C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384362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378</xdr:row>
      <xdr:rowOff>9525</xdr:rowOff>
    </xdr:from>
    <xdr:to>
      <xdr:col>1</xdr:col>
      <xdr:colOff>1266825</xdr:colOff>
      <xdr:row>378</xdr:row>
      <xdr:rowOff>1390650</xdr:rowOff>
    </xdr:to>
    <xdr:pic>
      <xdr:nvPicPr>
        <xdr:cNvPr id="763341" name="Рисунок 935" descr="9785000335499.jpg">
          <a:extLst>
            <a:ext uri="{FF2B5EF4-FFF2-40B4-BE49-F238E27FC236}">
              <a16:creationId xmlns:a16="http://schemas.microsoft.com/office/drawing/2014/main" id="{00000000-0008-0000-0000-0000C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5374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379</xdr:row>
      <xdr:rowOff>19050</xdr:rowOff>
    </xdr:from>
    <xdr:to>
      <xdr:col>1</xdr:col>
      <xdr:colOff>1200150</xdr:colOff>
      <xdr:row>379</xdr:row>
      <xdr:rowOff>1381125</xdr:rowOff>
    </xdr:to>
    <xdr:pic>
      <xdr:nvPicPr>
        <xdr:cNvPr id="763343" name="Рисунок 495" descr="9785912825798.jpg">
          <a:extLst>
            <a:ext uri="{FF2B5EF4-FFF2-40B4-BE49-F238E27FC236}">
              <a16:creationId xmlns:a16="http://schemas.microsoft.com/office/drawing/2014/main" id="{00000000-0008-0000-0000-0000C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680340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411</xdr:row>
      <xdr:rowOff>9525</xdr:rowOff>
    </xdr:from>
    <xdr:to>
      <xdr:col>1</xdr:col>
      <xdr:colOff>1190625</xdr:colOff>
      <xdr:row>412</xdr:row>
      <xdr:rowOff>0</xdr:rowOff>
    </xdr:to>
    <xdr:pic>
      <xdr:nvPicPr>
        <xdr:cNvPr id="763344" name="Рисунок 509" descr="9785912828133.jpg">
          <a:extLst>
            <a:ext uri="{FF2B5EF4-FFF2-40B4-BE49-F238E27FC236}">
              <a16:creationId xmlns:a16="http://schemas.microsoft.com/office/drawing/2014/main" id="{00000000-0008-0000-0000-0000D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7873245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418</xdr:row>
      <xdr:rowOff>38100</xdr:rowOff>
    </xdr:from>
    <xdr:to>
      <xdr:col>1</xdr:col>
      <xdr:colOff>1219200</xdr:colOff>
      <xdr:row>419</xdr:row>
      <xdr:rowOff>9525</xdr:rowOff>
    </xdr:to>
    <xdr:pic>
      <xdr:nvPicPr>
        <xdr:cNvPr id="763345" name="Рисунок 510" descr="9785912828157.jpg">
          <a:extLst>
            <a:ext uri="{FF2B5EF4-FFF2-40B4-BE49-F238E27FC236}">
              <a16:creationId xmlns:a16="http://schemas.microsoft.com/office/drawing/2014/main" id="{00000000-0008-0000-0000-0000D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83717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419</xdr:row>
      <xdr:rowOff>19050</xdr:rowOff>
    </xdr:from>
    <xdr:to>
      <xdr:col>1</xdr:col>
      <xdr:colOff>1219200</xdr:colOff>
      <xdr:row>419</xdr:row>
      <xdr:rowOff>1390650</xdr:rowOff>
    </xdr:to>
    <xdr:pic>
      <xdr:nvPicPr>
        <xdr:cNvPr id="763346" name="Рисунок 511" descr="9785912828140.jpg">
          <a:extLst>
            <a:ext uri="{FF2B5EF4-FFF2-40B4-BE49-F238E27FC236}">
              <a16:creationId xmlns:a16="http://schemas.microsoft.com/office/drawing/2014/main" id="{00000000-0008-0000-0000-0000D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97719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394</xdr:row>
      <xdr:rowOff>38100</xdr:rowOff>
    </xdr:from>
    <xdr:to>
      <xdr:col>1</xdr:col>
      <xdr:colOff>1190625</xdr:colOff>
      <xdr:row>394</xdr:row>
      <xdr:rowOff>1409700</xdr:rowOff>
    </xdr:to>
    <xdr:pic>
      <xdr:nvPicPr>
        <xdr:cNvPr id="763347" name="Рисунок 827" descr="9785000335024.jpg">
          <a:extLst>
            <a:ext uri="{FF2B5EF4-FFF2-40B4-BE49-F238E27FC236}">
              <a16:creationId xmlns:a16="http://schemas.microsoft.com/office/drawing/2014/main" id="{00000000-0008-0000-0000-0000D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568916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410</xdr:row>
      <xdr:rowOff>19050</xdr:rowOff>
    </xdr:from>
    <xdr:to>
      <xdr:col>1</xdr:col>
      <xdr:colOff>1200150</xdr:colOff>
      <xdr:row>410</xdr:row>
      <xdr:rowOff>1381125</xdr:rowOff>
    </xdr:to>
    <xdr:pic>
      <xdr:nvPicPr>
        <xdr:cNvPr id="763348" name="Рисунок 828" descr="9785912828713.jpg">
          <a:extLst>
            <a:ext uri="{FF2B5EF4-FFF2-40B4-BE49-F238E27FC236}">
              <a16:creationId xmlns:a16="http://schemas.microsoft.com/office/drawing/2014/main" id="{00000000-0008-0000-0000-0000D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73227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397</xdr:row>
      <xdr:rowOff>19050</xdr:rowOff>
    </xdr:from>
    <xdr:to>
      <xdr:col>1</xdr:col>
      <xdr:colOff>1238250</xdr:colOff>
      <xdr:row>398</xdr:row>
      <xdr:rowOff>0</xdr:rowOff>
    </xdr:to>
    <xdr:pic>
      <xdr:nvPicPr>
        <xdr:cNvPr id="763349" name="Рисунок 513" descr="9785912822308.jpg">
          <a:extLst>
            <a:ext uri="{FF2B5EF4-FFF2-40B4-BE49-F238E27FC236}">
              <a16:creationId xmlns:a16="http://schemas.microsoft.com/office/drawing/2014/main" id="{00000000-0008-0000-0000-0000D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998725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420</xdr:row>
      <xdr:rowOff>19050</xdr:rowOff>
    </xdr:from>
    <xdr:to>
      <xdr:col>1</xdr:col>
      <xdr:colOff>1257300</xdr:colOff>
      <xdr:row>420</xdr:row>
      <xdr:rowOff>1390650</xdr:rowOff>
    </xdr:to>
    <xdr:pic>
      <xdr:nvPicPr>
        <xdr:cNvPr id="763350" name="Рисунок 517" descr="9785912822339.jpg">
          <a:extLst>
            <a:ext uri="{FF2B5EF4-FFF2-40B4-BE49-F238E27FC236}">
              <a16:creationId xmlns:a16="http://schemas.microsoft.com/office/drawing/2014/main" id="{00000000-0008-0000-0000-0000D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11911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424</xdr:row>
      <xdr:rowOff>38100</xdr:rowOff>
    </xdr:from>
    <xdr:to>
      <xdr:col>1</xdr:col>
      <xdr:colOff>1238250</xdr:colOff>
      <xdr:row>424</xdr:row>
      <xdr:rowOff>1400175</xdr:rowOff>
    </xdr:to>
    <xdr:pic>
      <xdr:nvPicPr>
        <xdr:cNvPr id="763351" name="Рисунок 830" descr="9785912826825.jpg">
          <a:extLst>
            <a:ext uri="{FF2B5EF4-FFF2-40B4-BE49-F238E27FC236}">
              <a16:creationId xmlns:a16="http://schemas.microsoft.com/office/drawing/2014/main" id="{00000000-0008-0000-0000-0000D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688710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400</xdr:row>
      <xdr:rowOff>9525</xdr:rowOff>
    </xdr:from>
    <xdr:to>
      <xdr:col>1</xdr:col>
      <xdr:colOff>1181100</xdr:colOff>
      <xdr:row>400</xdr:row>
      <xdr:rowOff>1371600</xdr:rowOff>
    </xdr:to>
    <xdr:pic>
      <xdr:nvPicPr>
        <xdr:cNvPr id="763352" name="Рисунок 522" descr="9785000336946.jpg">
          <a:extLst>
            <a:ext uri="{FF2B5EF4-FFF2-40B4-BE49-F238E27FC236}">
              <a16:creationId xmlns:a16="http://schemas.microsoft.com/office/drawing/2014/main" id="{00000000-0008-0000-0000-0000D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42354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401</xdr:row>
      <xdr:rowOff>9525</xdr:rowOff>
    </xdr:from>
    <xdr:to>
      <xdr:col>1</xdr:col>
      <xdr:colOff>1200150</xdr:colOff>
      <xdr:row>401</xdr:row>
      <xdr:rowOff>1390650</xdr:rowOff>
    </xdr:to>
    <xdr:pic>
      <xdr:nvPicPr>
        <xdr:cNvPr id="763353" name="Рисунок 523" descr="9785912821165.jpg">
          <a:extLst>
            <a:ext uri="{FF2B5EF4-FFF2-40B4-BE49-F238E27FC236}">
              <a16:creationId xmlns:a16="http://schemas.microsoft.com/office/drawing/2014/main" id="{00000000-0008-0000-0000-0000D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56546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426</xdr:row>
      <xdr:rowOff>47625</xdr:rowOff>
    </xdr:from>
    <xdr:to>
      <xdr:col>1</xdr:col>
      <xdr:colOff>1181100</xdr:colOff>
      <xdr:row>427</xdr:row>
      <xdr:rowOff>9525</xdr:rowOff>
    </xdr:to>
    <xdr:pic>
      <xdr:nvPicPr>
        <xdr:cNvPr id="763354" name="Рисунок 524" descr="9785000336243.jpg">
          <a:extLst>
            <a:ext uri="{FF2B5EF4-FFF2-40B4-BE49-F238E27FC236}">
              <a16:creationId xmlns:a16="http://schemas.microsoft.com/office/drawing/2014/main" id="{00000000-0008-0000-0000-0000D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97350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408</xdr:row>
      <xdr:rowOff>9525</xdr:rowOff>
    </xdr:from>
    <xdr:to>
      <xdr:col>1</xdr:col>
      <xdr:colOff>1200150</xdr:colOff>
      <xdr:row>408</xdr:row>
      <xdr:rowOff>1390650</xdr:rowOff>
    </xdr:to>
    <xdr:pic>
      <xdr:nvPicPr>
        <xdr:cNvPr id="763355" name="Рисунок 526" descr="9785912826092.jpg">
          <a:extLst>
            <a:ext uri="{FF2B5EF4-FFF2-40B4-BE49-F238E27FC236}">
              <a16:creationId xmlns:a16="http://schemas.microsoft.com/office/drawing/2014/main" id="{00000000-0008-0000-0000-0000D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49510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402</xdr:row>
      <xdr:rowOff>28575</xdr:rowOff>
    </xdr:from>
    <xdr:to>
      <xdr:col>1</xdr:col>
      <xdr:colOff>1200150</xdr:colOff>
      <xdr:row>402</xdr:row>
      <xdr:rowOff>1409700</xdr:rowOff>
    </xdr:to>
    <xdr:pic>
      <xdr:nvPicPr>
        <xdr:cNvPr id="763356" name="Рисунок 831" descr="9785912821172.jpg">
          <a:extLst>
            <a:ext uri="{FF2B5EF4-FFF2-40B4-BE49-F238E27FC236}">
              <a16:creationId xmlns:a16="http://schemas.microsoft.com/office/drawing/2014/main" id="{00000000-0008-0000-0000-0000D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70929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403</xdr:row>
      <xdr:rowOff>9525</xdr:rowOff>
    </xdr:from>
    <xdr:to>
      <xdr:col>1</xdr:col>
      <xdr:colOff>1200150</xdr:colOff>
      <xdr:row>404</xdr:row>
      <xdr:rowOff>0</xdr:rowOff>
    </xdr:to>
    <xdr:pic>
      <xdr:nvPicPr>
        <xdr:cNvPr id="763357" name="Рисунок 527" descr="9785912828737.jpg">
          <a:extLst>
            <a:ext uri="{FF2B5EF4-FFF2-40B4-BE49-F238E27FC236}">
              <a16:creationId xmlns:a16="http://schemas.microsoft.com/office/drawing/2014/main" id="{00000000-0008-0000-0000-0000D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8493075"/>
          <a:ext cx="10287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414</xdr:row>
      <xdr:rowOff>9525</xdr:rowOff>
    </xdr:from>
    <xdr:to>
      <xdr:col>1</xdr:col>
      <xdr:colOff>1228725</xdr:colOff>
      <xdr:row>414</xdr:row>
      <xdr:rowOff>1409700</xdr:rowOff>
    </xdr:to>
    <xdr:pic>
      <xdr:nvPicPr>
        <xdr:cNvPr id="763358" name="Рисунок 528" descr="9785000335239.jpg">
          <a:extLst>
            <a:ext uri="{FF2B5EF4-FFF2-40B4-BE49-F238E27FC236}">
              <a16:creationId xmlns:a16="http://schemas.microsoft.com/office/drawing/2014/main" id="{00000000-0008-0000-0000-0000D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29901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404</xdr:row>
      <xdr:rowOff>57150</xdr:rowOff>
    </xdr:from>
    <xdr:to>
      <xdr:col>1</xdr:col>
      <xdr:colOff>1181100</xdr:colOff>
      <xdr:row>404</xdr:row>
      <xdr:rowOff>1419225</xdr:rowOff>
    </xdr:to>
    <xdr:pic>
      <xdr:nvPicPr>
        <xdr:cNvPr id="763359" name="Рисунок 832" descr="9785912822315.jpg">
          <a:extLst>
            <a:ext uri="{FF2B5EF4-FFF2-40B4-BE49-F238E27FC236}">
              <a16:creationId xmlns:a16="http://schemas.microsoft.com/office/drawing/2014/main" id="{00000000-0008-0000-0000-0000D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995992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415</xdr:row>
      <xdr:rowOff>28575</xdr:rowOff>
    </xdr:from>
    <xdr:to>
      <xdr:col>1</xdr:col>
      <xdr:colOff>1181100</xdr:colOff>
      <xdr:row>415</xdr:row>
      <xdr:rowOff>1371600</xdr:rowOff>
    </xdr:to>
    <xdr:pic>
      <xdr:nvPicPr>
        <xdr:cNvPr id="763360" name="Рисунок 531" descr="9785912828720.jpg">
          <a:extLst>
            <a:ext uri="{FF2B5EF4-FFF2-40B4-BE49-F238E27FC236}">
              <a16:creationId xmlns:a16="http://schemas.microsoft.com/office/drawing/2014/main" id="{00000000-0008-0000-0000-0000E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4428400"/>
          <a:ext cx="10287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416</xdr:row>
      <xdr:rowOff>0</xdr:rowOff>
    </xdr:from>
    <xdr:to>
      <xdr:col>1</xdr:col>
      <xdr:colOff>1209675</xdr:colOff>
      <xdr:row>416</xdr:row>
      <xdr:rowOff>1400175</xdr:rowOff>
    </xdr:to>
    <xdr:pic>
      <xdr:nvPicPr>
        <xdr:cNvPr id="763361" name="Рисунок 532" descr="9785000335017.jpg">
          <a:extLst>
            <a:ext uri="{FF2B5EF4-FFF2-40B4-BE49-F238E27FC236}">
              <a16:creationId xmlns:a16="http://schemas.microsoft.com/office/drawing/2014/main" id="{00000000-0008-0000-0000-0000E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58190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429</xdr:row>
      <xdr:rowOff>38100</xdr:rowOff>
    </xdr:from>
    <xdr:to>
      <xdr:col>1</xdr:col>
      <xdr:colOff>1162050</xdr:colOff>
      <xdr:row>429</xdr:row>
      <xdr:rowOff>1400175</xdr:rowOff>
    </xdr:to>
    <xdr:pic>
      <xdr:nvPicPr>
        <xdr:cNvPr id="763362" name="Рисунок 39" descr="9785912828911.jpg">
          <a:extLst>
            <a:ext uri="{FF2B5EF4-FFF2-40B4-BE49-F238E27FC236}">
              <a16:creationId xmlns:a16="http://schemas.microsoft.com/office/drawing/2014/main" id="{00000000-0008-0000-0000-0000E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248780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431</xdr:row>
      <xdr:rowOff>38100</xdr:rowOff>
    </xdr:from>
    <xdr:to>
      <xdr:col>1</xdr:col>
      <xdr:colOff>1247775</xdr:colOff>
      <xdr:row>431</xdr:row>
      <xdr:rowOff>1371600</xdr:rowOff>
    </xdr:to>
    <xdr:pic>
      <xdr:nvPicPr>
        <xdr:cNvPr id="763363" name="Рисунок 25" descr="9785000337080.jpg">
          <a:extLst>
            <a:ext uri="{FF2B5EF4-FFF2-40B4-BE49-F238E27FC236}">
              <a16:creationId xmlns:a16="http://schemas.microsoft.com/office/drawing/2014/main" id="{00000000-0008-0000-0000-0000E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464045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434</xdr:row>
      <xdr:rowOff>1428750</xdr:rowOff>
    </xdr:from>
    <xdr:to>
      <xdr:col>1</xdr:col>
      <xdr:colOff>1228725</xdr:colOff>
      <xdr:row>435</xdr:row>
      <xdr:rowOff>1333500</xdr:rowOff>
    </xdr:to>
    <xdr:pic>
      <xdr:nvPicPr>
        <xdr:cNvPr id="763364" name="Рисунок 26" descr="9785000337110.jpg">
          <a:extLst>
            <a:ext uri="{FF2B5EF4-FFF2-40B4-BE49-F238E27FC236}">
              <a16:creationId xmlns:a16="http://schemas.microsoft.com/office/drawing/2014/main" id="{00000000-0008-0000-0000-0000E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8860025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437</xdr:row>
      <xdr:rowOff>57150</xdr:rowOff>
    </xdr:from>
    <xdr:to>
      <xdr:col>1</xdr:col>
      <xdr:colOff>1219200</xdr:colOff>
      <xdr:row>437</xdr:row>
      <xdr:rowOff>1390650</xdr:rowOff>
    </xdr:to>
    <xdr:pic>
      <xdr:nvPicPr>
        <xdr:cNvPr id="763365" name="Рисунок 28" descr="9785000337141.jpg">
          <a:extLst>
            <a:ext uri="{FF2B5EF4-FFF2-40B4-BE49-F238E27FC236}">
              <a16:creationId xmlns:a16="http://schemas.microsoft.com/office/drawing/2014/main" id="{00000000-0008-0000-0000-0000E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1755625"/>
          <a:ext cx="11620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439</xdr:row>
      <xdr:rowOff>57150</xdr:rowOff>
    </xdr:from>
    <xdr:to>
      <xdr:col>1</xdr:col>
      <xdr:colOff>1228725</xdr:colOff>
      <xdr:row>439</xdr:row>
      <xdr:rowOff>1419225</xdr:rowOff>
    </xdr:to>
    <xdr:pic>
      <xdr:nvPicPr>
        <xdr:cNvPr id="763366" name="Рисунок 29" descr="9785000337134.jpg">
          <a:extLst>
            <a:ext uri="{FF2B5EF4-FFF2-40B4-BE49-F238E27FC236}">
              <a16:creationId xmlns:a16="http://schemas.microsoft.com/office/drawing/2014/main" id="{00000000-0008-0000-0000-0000E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45940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440</xdr:row>
      <xdr:rowOff>9525</xdr:rowOff>
    </xdr:from>
    <xdr:to>
      <xdr:col>1</xdr:col>
      <xdr:colOff>1200150</xdr:colOff>
      <xdr:row>440</xdr:row>
      <xdr:rowOff>1371600</xdr:rowOff>
    </xdr:to>
    <xdr:pic>
      <xdr:nvPicPr>
        <xdr:cNvPr id="763367" name="Рисунок 30" descr="9785000337127.jpg">
          <a:extLst>
            <a:ext uri="{FF2B5EF4-FFF2-40B4-BE49-F238E27FC236}">
              <a16:creationId xmlns:a16="http://schemas.microsoft.com/office/drawing/2014/main" id="{00000000-0008-0000-0000-0000E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159656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443</xdr:row>
      <xdr:rowOff>57150</xdr:rowOff>
    </xdr:from>
    <xdr:to>
      <xdr:col>1</xdr:col>
      <xdr:colOff>1238250</xdr:colOff>
      <xdr:row>443</xdr:row>
      <xdr:rowOff>1419225</xdr:rowOff>
    </xdr:to>
    <xdr:pic>
      <xdr:nvPicPr>
        <xdr:cNvPr id="763368" name="Рисунок 31" descr="9785000336953.jpg">
          <a:extLst>
            <a:ext uri="{FF2B5EF4-FFF2-40B4-BE49-F238E27FC236}">
              <a16:creationId xmlns:a16="http://schemas.microsoft.com/office/drawing/2014/main" id="{00000000-0008-0000-0000-0000E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02709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444</xdr:row>
      <xdr:rowOff>57150</xdr:rowOff>
    </xdr:from>
    <xdr:to>
      <xdr:col>1</xdr:col>
      <xdr:colOff>1247775</xdr:colOff>
      <xdr:row>444</xdr:row>
      <xdr:rowOff>1390650</xdr:rowOff>
    </xdr:to>
    <xdr:pic>
      <xdr:nvPicPr>
        <xdr:cNvPr id="763369" name="Рисунок 32" descr="9785000336960.jpg">
          <a:extLst>
            <a:ext uri="{FF2B5EF4-FFF2-40B4-BE49-F238E27FC236}">
              <a16:creationId xmlns:a16="http://schemas.microsoft.com/office/drawing/2014/main" id="{00000000-0008-0000-0000-0000E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169020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445</xdr:row>
      <xdr:rowOff>28575</xdr:rowOff>
    </xdr:from>
    <xdr:to>
      <xdr:col>1</xdr:col>
      <xdr:colOff>1257300</xdr:colOff>
      <xdr:row>445</xdr:row>
      <xdr:rowOff>1371600</xdr:rowOff>
    </xdr:to>
    <xdr:pic>
      <xdr:nvPicPr>
        <xdr:cNvPr id="763370" name="Рисунок 33" descr="9785000336977.jpg">
          <a:extLst>
            <a:ext uri="{FF2B5EF4-FFF2-40B4-BE49-F238E27FC236}">
              <a16:creationId xmlns:a16="http://schemas.microsoft.com/office/drawing/2014/main" id="{00000000-0008-0000-0000-0000E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3080850"/>
          <a:ext cx="11620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446</xdr:row>
      <xdr:rowOff>38100</xdr:rowOff>
    </xdr:from>
    <xdr:to>
      <xdr:col>1</xdr:col>
      <xdr:colOff>1238250</xdr:colOff>
      <xdr:row>446</xdr:row>
      <xdr:rowOff>1381125</xdr:rowOff>
    </xdr:to>
    <xdr:pic>
      <xdr:nvPicPr>
        <xdr:cNvPr id="763371" name="Рисунок 34" descr="9785000337028.jpg">
          <a:extLst>
            <a:ext uri="{FF2B5EF4-FFF2-40B4-BE49-F238E27FC236}">
              <a16:creationId xmlns:a16="http://schemas.microsoft.com/office/drawing/2014/main" id="{00000000-0008-0000-0000-0000E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4509600"/>
          <a:ext cx="11430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447</xdr:row>
      <xdr:rowOff>38100</xdr:rowOff>
    </xdr:from>
    <xdr:to>
      <xdr:col>1</xdr:col>
      <xdr:colOff>1200150</xdr:colOff>
      <xdr:row>447</xdr:row>
      <xdr:rowOff>1371600</xdr:rowOff>
    </xdr:to>
    <xdr:pic>
      <xdr:nvPicPr>
        <xdr:cNvPr id="763372" name="Рисунок 35" descr="9785000337035.jpg">
          <a:extLst>
            <a:ext uri="{FF2B5EF4-FFF2-40B4-BE49-F238E27FC236}">
              <a16:creationId xmlns:a16="http://schemas.microsoft.com/office/drawing/2014/main" id="{00000000-0008-0000-0000-0000E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592882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451</xdr:row>
      <xdr:rowOff>38100</xdr:rowOff>
    </xdr:from>
    <xdr:to>
      <xdr:col>1</xdr:col>
      <xdr:colOff>1171575</xdr:colOff>
      <xdr:row>451</xdr:row>
      <xdr:rowOff>1362075</xdr:rowOff>
    </xdr:to>
    <xdr:pic>
      <xdr:nvPicPr>
        <xdr:cNvPr id="763373" name="Рисунок 37" descr="9785000337011.jpg">
          <a:extLst>
            <a:ext uri="{FF2B5EF4-FFF2-40B4-BE49-F238E27FC236}">
              <a16:creationId xmlns:a16="http://schemas.microsoft.com/office/drawing/2014/main" id="{00000000-0008-0000-0000-0000E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8767275"/>
          <a:ext cx="11239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452</xdr:row>
      <xdr:rowOff>38100</xdr:rowOff>
    </xdr:from>
    <xdr:to>
      <xdr:col>1</xdr:col>
      <xdr:colOff>1200150</xdr:colOff>
      <xdr:row>452</xdr:row>
      <xdr:rowOff>1400175</xdr:rowOff>
    </xdr:to>
    <xdr:pic>
      <xdr:nvPicPr>
        <xdr:cNvPr id="763374" name="Рисунок 38" descr="9785000337042.jpg">
          <a:extLst>
            <a:ext uri="{FF2B5EF4-FFF2-40B4-BE49-F238E27FC236}">
              <a16:creationId xmlns:a16="http://schemas.microsoft.com/office/drawing/2014/main" id="{00000000-0008-0000-0000-0000E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018650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468</xdr:row>
      <xdr:rowOff>38100</xdr:rowOff>
    </xdr:from>
    <xdr:to>
      <xdr:col>1</xdr:col>
      <xdr:colOff>1285875</xdr:colOff>
      <xdr:row>468</xdr:row>
      <xdr:rowOff>962025</xdr:rowOff>
    </xdr:to>
    <xdr:pic>
      <xdr:nvPicPr>
        <xdr:cNvPr id="763375" name="Рисунок 43" descr="978500033999200052.jpg">
          <a:extLst>
            <a:ext uri="{FF2B5EF4-FFF2-40B4-BE49-F238E27FC236}">
              <a16:creationId xmlns:a16="http://schemas.microsoft.com/office/drawing/2014/main" id="{00000000-0008-0000-0000-0000E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3524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469</xdr:row>
      <xdr:rowOff>66675</xdr:rowOff>
    </xdr:from>
    <xdr:to>
      <xdr:col>2</xdr:col>
      <xdr:colOff>19050</xdr:colOff>
      <xdr:row>469</xdr:row>
      <xdr:rowOff>1000125</xdr:rowOff>
    </xdr:to>
    <xdr:pic>
      <xdr:nvPicPr>
        <xdr:cNvPr id="763376" name="Рисунок 46" descr="978500033999200005.jpg">
          <a:extLst>
            <a:ext uri="{FF2B5EF4-FFF2-40B4-BE49-F238E27FC236}">
              <a16:creationId xmlns:a16="http://schemas.microsoft.com/office/drawing/2014/main" id="{00000000-0008-0000-0000-0000F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4438400"/>
          <a:ext cx="1285875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470</xdr:row>
      <xdr:rowOff>66675</xdr:rowOff>
    </xdr:from>
    <xdr:to>
      <xdr:col>1</xdr:col>
      <xdr:colOff>1285875</xdr:colOff>
      <xdr:row>470</xdr:row>
      <xdr:rowOff>990600</xdr:rowOff>
    </xdr:to>
    <xdr:pic>
      <xdr:nvPicPr>
        <xdr:cNvPr id="763377" name="Рисунок 47" descr="9785912827655.jpg">
          <a:extLst>
            <a:ext uri="{FF2B5EF4-FFF2-40B4-BE49-F238E27FC236}">
              <a16:creationId xmlns:a16="http://schemas.microsoft.com/office/drawing/2014/main" id="{00000000-0008-0000-0000-0000F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5467100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471</xdr:row>
      <xdr:rowOff>66675</xdr:rowOff>
    </xdr:from>
    <xdr:to>
      <xdr:col>1</xdr:col>
      <xdr:colOff>1285875</xdr:colOff>
      <xdr:row>471</xdr:row>
      <xdr:rowOff>990600</xdr:rowOff>
    </xdr:to>
    <xdr:pic>
      <xdr:nvPicPr>
        <xdr:cNvPr id="763378" name="Рисунок 48" descr="9785912827662.jpg">
          <a:extLst>
            <a:ext uri="{FF2B5EF4-FFF2-40B4-BE49-F238E27FC236}">
              <a16:creationId xmlns:a16="http://schemas.microsoft.com/office/drawing/2014/main" id="{00000000-0008-0000-0000-0000F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649580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472</xdr:row>
      <xdr:rowOff>47625</xdr:rowOff>
    </xdr:from>
    <xdr:to>
      <xdr:col>1</xdr:col>
      <xdr:colOff>1285875</xdr:colOff>
      <xdr:row>472</xdr:row>
      <xdr:rowOff>962025</xdr:rowOff>
    </xdr:to>
    <xdr:pic>
      <xdr:nvPicPr>
        <xdr:cNvPr id="763379" name="Рисунок 49" descr="978500033999200039.jpg">
          <a:extLst>
            <a:ext uri="{FF2B5EF4-FFF2-40B4-BE49-F238E27FC236}">
              <a16:creationId xmlns:a16="http://schemas.microsoft.com/office/drawing/2014/main" id="{00000000-0008-0000-0000-0000F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75054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473</xdr:row>
      <xdr:rowOff>66675</xdr:rowOff>
    </xdr:from>
    <xdr:to>
      <xdr:col>1</xdr:col>
      <xdr:colOff>1285875</xdr:colOff>
      <xdr:row>473</xdr:row>
      <xdr:rowOff>981075</xdr:rowOff>
    </xdr:to>
    <xdr:pic>
      <xdr:nvPicPr>
        <xdr:cNvPr id="763380" name="Рисунок 50" descr="9785912823954.jpg">
          <a:extLst>
            <a:ext uri="{FF2B5EF4-FFF2-40B4-BE49-F238E27FC236}">
              <a16:creationId xmlns:a16="http://schemas.microsoft.com/office/drawing/2014/main" id="{00000000-0008-0000-0000-0000F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68553200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474</xdr:row>
      <xdr:rowOff>47625</xdr:rowOff>
    </xdr:from>
    <xdr:to>
      <xdr:col>1</xdr:col>
      <xdr:colOff>1285875</xdr:colOff>
      <xdr:row>474</xdr:row>
      <xdr:rowOff>962025</xdr:rowOff>
    </xdr:to>
    <xdr:pic>
      <xdr:nvPicPr>
        <xdr:cNvPr id="763381" name="Рисунок 51" descr="978500033999200014.jpg">
          <a:extLst>
            <a:ext uri="{FF2B5EF4-FFF2-40B4-BE49-F238E27FC236}">
              <a16:creationId xmlns:a16="http://schemas.microsoft.com/office/drawing/2014/main" id="{00000000-0008-0000-0000-0000F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95628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475</xdr:row>
      <xdr:rowOff>38100</xdr:rowOff>
    </xdr:from>
    <xdr:to>
      <xdr:col>1</xdr:col>
      <xdr:colOff>1285875</xdr:colOff>
      <xdr:row>475</xdr:row>
      <xdr:rowOff>962025</xdr:rowOff>
    </xdr:to>
    <xdr:pic>
      <xdr:nvPicPr>
        <xdr:cNvPr id="763382" name="Рисунок 53" descr="9785912828423.jpg">
          <a:extLst>
            <a:ext uri="{FF2B5EF4-FFF2-40B4-BE49-F238E27FC236}">
              <a16:creationId xmlns:a16="http://schemas.microsoft.com/office/drawing/2014/main" id="{00000000-0008-0000-0000-0000F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0582025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476</xdr:row>
      <xdr:rowOff>38100</xdr:rowOff>
    </xdr:from>
    <xdr:to>
      <xdr:col>1</xdr:col>
      <xdr:colOff>1285875</xdr:colOff>
      <xdr:row>476</xdr:row>
      <xdr:rowOff>981075</xdr:rowOff>
    </xdr:to>
    <xdr:pic>
      <xdr:nvPicPr>
        <xdr:cNvPr id="763383" name="Рисунок 54" descr="978500033999200046.jpg">
          <a:extLst>
            <a:ext uri="{FF2B5EF4-FFF2-40B4-BE49-F238E27FC236}">
              <a16:creationId xmlns:a16="http://schemas.microsoft.com/office/drawing/2014/main" id="{00000000-0008-0000-0000-0000F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71610725"/>
          <a:ext cx="125730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477</xdr:row>
      <xdr:rowOff>47625</xdr:rowOff>
    </xdr:from>
    <xdr:to>
      <xdr:col>1</xdr:col>
      <xdr:colOff>1285875</xdr:colOff>
      <xdr:row>477</xdr:row>
      <xdr:rowOff>971550</xdr:rowOff>
    </xdr:to>
    <xdr:pic>
      <xdr:nvPicPr>
        <xdr:cNvPr id="763384" name="Рисунок 55" descr="978500033999200024.jpg">
          <a:extLst>
            <a:ext uri="{FF2B5EF4-FFF2-40B4-BE49-F238E27FC236}">
              <a16:creationId xmlns:a16="http://schemas.microsoft.com/office/drawing/2014/main" id="{00000000-0008-0000-0000-0000F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2648950"/>
          <a:ext cx="12287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478</xdr:row>
      <xdr:rowOff>47625</xdr:rowOff>
    </xdr:from>
    <xdr:to>
      <xdr:col>1</xdr:col>
      <xdr:colOff>1285875</xdr:colOff>
      <xdr:row>478</xdr:row>
      <xdr:rowOff>971550</xdr:rowOff>
    </xdr:to>
    <xdr:pic>
      <xdr:nvPicPr>
        <xdr:cNvPr id="763385" name="Рисунок 56" descr="978500033999200047.jpg">
          <a:extLst>
            <a:ext uri="{FF2B5EF4-FFF2-40B4-BE49-F238E27FC236}">
              <a16:creationId xmlns:a16="http://schemas.microsoft.com/office/drawing/2014/main" id="{00000000-0008-0000-0000-0000F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36776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479</xdr:row>
      <xdr:rowOff>28575</xdr:rowOff>
    </xdr:from>
    <xdr:to>
      <xdr:col>1</xdr:col>
      <xdr:colOff>1285875</xdr:colOff>
      <xdr:row>479</xdr:row>
      <xdr:rowOff>952500</xdr:rowOff>
    </xdr:to>
    <xdr:pic>
      <xdr:nvPicPr>
        <xdr:cNvPr id="763386" name="Рисунок 57" descr="978500033999200048.jpg">
          <a:extLst>
            <a:ext uri="{FF2B5EF4-FFF2-40B4-BE49-F238E27FC236}">
              <a16:creationId xmlns:a16="http://schemas.microsoft.com/office/drawing/2014/main" id="{00000000-0008-0000-0000-0000F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4687300"/>
          <a:ext cx="12763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480</xdr:row>
      <xdr:rowOff>47625</xdr:rowOff>
    </xdr:from>
    <xdr:to>
      <xdr:col>1</xdr:col>
      <xdr:colOff>1285875</xdr:colOff>
      <xdr:row>480</xdr:row>
      <xdr:rowOff>1000125</xdr:rowOff>
    </xdr:to>
    <xdr:pic>
      <xdr:nvPicPr>
        <xdr:cNvPr id="763387" name="Рисунок 58" descr="978500033999200045.jpg">
          <a:extLst>
            <a:ext uri="{FF2B5EF4-FFF2-40B4-BE49-F238E27FC236}">
              <a16:creationId xmlns:a16="http://schemas.microsoft.com/office/drawing/2014/main" id="{00000000-0008-0000-0000-0000F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75735050"/>
          <a:ext cx="128587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481</xdr:row>
      <xdr:rowOff>38100</xdr:rowOff>
    </xdr:from>
    <xdr:to>
      <xdr:col>1</xdr:col>
      <xdr:colOff>1285875</xdr:colOff>
      <xdr:row>481</xdr:row>
      <xdr:rowOff>962025</xdr:rowOff>
    </xdr:to>
    <xdr:pic>
      <xdr:nvPicPr>
        <xdr:cNvPr id="763388" name="Рисунок 59" descr="978500033999200022.jpg">
          <a:extLst>
            <a:ext uri="{FF2B5EF4-FFF2-40B4-BE49-F238E27FC236}">
              <a16:creationId xmlns:a16="http://schemas.microsoft.com/office/drawing/2014/main" id="{00000000-0008-0000-0000-0000F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6754225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482</xdr:row>
      <xdr:rowOff>28575</xdr:rowOff>
    </xdr:from>
    <xdr:to>
      <xdr:col>1</xdr:col>
      <xdr:colOff>1285875</xdr:colOff>
      <xdr:row>482</xdr:row>
      <xdr:rowOff>981075</xdr:rowOff>
    </xdr:to>
    <xdr:pic>
      <xdr:nvPicPr>
        <xdr:cNvPr id="763389" name="Рисунок 61" descr="978500033999200016.jpg">
          <a:extLst>
            <a:ext uri="{FF2B5EF4-FFF2-40B4-BE49-F238E27FC236}">
              <a16:creationId xmlns:a16="http://schemas.microsoft.com/office/drawing/2014/main" id="{00000000-0008-0000-0000-0000F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777340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483</xdr:row>
      <xdr:rowOff>47625</xdr:rowOff>
    </xdr:from>
    <xdr:to>
      <xdr:col>1</xdr:col>
      <xdr:colOff>1285875</xdr:colOff>
      <xdr:row>483</xdr:row>
      <xdr:rowOff>962025</xdr:rowOff>
    </xdr:to>
    <xdr:pic>
      <xdr:nvPicPr>
        <xdr:cNvPr id="763390" name="Рисунок 62" descr="9785912828225.jpg">
          <a:extLst>
            <a:ext uri="{FF2B5EF4-FFF2-40B4-BE49-F238E27FC236}">
              <a16:creationId xmlns:a16="http://schemas.microsoft.com/office/drawing/2014/main" id="{00000000-0008-0000-0000-0000F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8821150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485</xdr:row>
      <xdr:rowOff>38100</xdr:rowOff>
    </xdr:from>
    <xdr:to>
      <xdr:col>1</xdr:col>
      <xdr:colOff>1285875</xdr:colOff>
      <xdr:row>485</xdr:row>
      <xdr:rowOff>952500</xdr:rowOff>
    </xdr:to>
    <xdr:pic>
      <xdr:nvPicPr>
        <xdr:cNvPr id="763391" name="Рисунок 64" descr="978500033999200015.jpg">
          <a:extLst>
            <a:ext uri="{FF2B5EF4-FFF2-40B4-BE49-F238E27FC236}">
              <a16:creationId xmlns:a16="http://schemas.microsoft.com/office/drawing/2014/main" id="{00000000-0008-0000-0000-0000F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08690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486</xdr:row>
      <xdr:rowOff>28575</xdr:rowOff>
    </xdr:from>
    <xdr:to>
      <xdr:col>1</xdr:col>
      <xdr:colOff>1285875</xdr:colOff>
      <xdr:row>486</xdr:row>
      <xdr:rowOff>952500</xdr:rowOff>
    </xdr:to>
    <xdr:pic>
      <xdr:nvPicPr>
        <xdr:cNvPr id="763392" name="Рисунок 65" descr="9785912827716.jpg">
          <a:extLst>
            <a:ext uri="{FF2B5EF4-FFF2-40B4-BE49-F238E27FC236}">
              <a16:creationId xmlns:a16="http://schemas.microsoft.com/office/drawing/2014/main" id="{00000000-0008-0000-0000-00000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188820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487</xdr:row>
      <xdr:rowOff>38100</xdr:rowOff>
    </xdr:from>
    <xdr:to>
      <xdr:col>1</xdr:col>
      <xdr:colOff>1285875</xdr:colOff>
      <xdr:row>487</xdr:row>
      <xdr:rowOff>942975</xdr:rowOff>
    </xdr:to>
    <xdr:pic>
      <xdr:nvPicPr>
        <xdr:cNvPr id="763393" name="Рисунок 66" descr="9785912820083.jpg">
          <a:extLst>
            <a:ext uri="{FF2B5EF4-FFF2-40B4-BE49-F238E27FC236}">
              <a16:creationId xmlns:a16="http://schemas.microsoft.com/office/drawing/2014/main" id="{00000000-0008-0000-0000-00000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2926425"/>
          <a:ext cx="124777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488</xdr:row>
      <xdr:rowOff>38100</xdr:rowOff>
    </xdr:from>
    <xdr:to>
      <xdr:col>1</xdr:col>
      <xdr:colOff>1285875</xdr:colOff>
      <xdr:row>488</xdr:row>
      <xdr:rowOff>962025</xdr:rowOff>
    </xdr:to>
    <xdr:pic>
      <xdr:nvPicPr>
        <xdr:cNvPr id="763394" name="Рисунок 67" descr="978500033999200023.jpg">
          <a:extLst>
            <a:ext uri="{FF2B5EF4-FFF2-40B4-BE49-F238E27FC236}">
              <a16:creationId xmlns:a16="http://schemas.microsoft.com/office/drawing/2014/main" id="{00000000-0008-0000-0000-00000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39551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489</xdr:row>
      <xdr:rowOff>38100</xdr:rowOff>
    </xdr:from>
    <xdr:to>
      <xdr:col>1</xdr:col>
      <xdr:colOff>1285875</xdr:colOff>
      <xdr:row>489</xdr:row>
      <xdr:rowOff>981075</xdr:rowOff>
    </xdr:to>
    <xdr:pic>
      <xdr:nvPicPr>
        <xdr:cNvPr id="763395" name="Рисунок 68" descr="978500033999200021.jpg">
          <a:extLst>
            <a:ext uri="{FF2B5EF4-FFF2-40B4-BE49-F238E27FC236}">
              <a16:creationId xmlns:a16="http://schemas.microsoft.com/office/drawing/2014/main" id="{00000000-0008-0000-0000-00000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4983825"/>
          <a:ext cx="1266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492</xdr:row>
      <xdr:rowOff>85725</xdr:rowOff>
    </xdr:from>
    <xdr:to>
      <xdr:col>2</xdr:col>
      <xdr:colOff>19050</xdr:colOff>
      <xdr:row>492</xdr:row>
      <xdr:rowOff>1000125</xdr:rowOff>
    </xdr:to>
    <xdr:pic>
      <xdr:nvPicPr>
        <xdr:cNvPr id="763396" name="Рисунок 70" descr="978500033999200043.jpg">
          <a:extLst>
            <a:ext uri="{FF2B5EF4-FFF2-40B4-BE49-F238E27FC236}">
              <a16:creationId xmlns:a16="http://schemas.microsoft.com/office/drawing/2014/main" id="{00000000-0008-0000-0000-00000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7965150"/>
          <a:ext cx="12858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493</xdr:row>
      <xdr:rowOff>47625</xdr:rowOff>
    </xdr:from>
    <xdr:to>
      <xdr:col>1</xdr:col>
      <xdr:colOff>1285875</xdr:colOff>
      <xdr:row>493</xdr:row>
      <xdr:rowOff>990600</xdr:rowOff>
    </xdr:to>
    <xdr:pic>
      <xdr:nvPicPr>
        <xdr:cNvPr id="763397" name="Рисунок 71" descr="978500033999200042.jpg">
          <a:extLst>
            <a:ext uri="{FF2B5EF4-FFF2-40B4-BE49-F238E27FC236}">
              <a16:creationId xmlns:a16="http://schemas.microsoft.com/office/drawing/2014/main" id="{00000000-0008-0000-0000-00000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88955750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495</xdr:row>
      <xdr:rowOff>47625</xdr:rowOff>
    </xdr:from>
    <xdr:to>
      <xdr:col>1</xdr:col>
      <xdr:colOff>1285875</xdr:colOff>
      <xdr:row>495</xdr:row>
      <xdr:rowOff>1000125</xdr:rowOff>
    </xdr:to>
    <xdr:pic>
      <xdr:nvPicPr>
        <xdr:cNvPr id="763398" name="Рисунок 73" descr="978500033999200033.jpg">
          <a:extLst>
            <a:ext uri="{FF2B5EF4-FFF2-40B4-BE49-F238E27FC236}">
              <a16:creationId xmlns:a16="http://schemas.microsoft.com/office/drawing/2014/main" id="{00000000-0008-0000-0000-00000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1013150"/>
          <a:ext cx="125730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496</xdr:row>
      <xdr:rowOff>38100</xdr:rowOff>
    </xdr:from>
    <xdr:to>
      <xdr:col>1</xdr:col>
      <xdr:colOff>1285875</xdr:colOff>
      <xdr:row>496</xdr:row>
      <xdr:rowOff>952500</xdr:rowOff>
    </xdr:to>
    <xdr:pic>
      <xdr:nvPicPr>
        <xdr:cNvPr id="763399" name="Рисунок 74" descr="978500033999200040.jpg">
          <a:extLst>
            <a:ext uri="{FF2B5EF4-FFF2-40B4-BE49-F238E27FC236}">
              <a16:creationId xmlns:a16="http://schemas.microsoft.com/office/drawing/2014/main" id="{00000000-0008-0000-0000-00000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20323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497</xdr:row>
      <xdr:rowOff>38100</xdr:rowOff>
    </xdr:from>
    <xdr:to>
      <xdr:col>1</xdr:col>
      <xdr:colOff>1285875</xdr:colOff>
      <xdr:row>497</xdr:row>
      <xdr:rowOff>962025</xdr:rowOff>
    </xdr:to>
    <xdr:pic>
      <xdr:nvPicPr>
        <xdr:cNvPr id="763400" name="Рисунок 75" descr="978500033999200044.jpg">
          <a:extLst>
            <a:ext uri="{FF2B5EF4-FFF2-40B4-BE49-F238E27FC236}">
              <a16:creationId xmlns:a16="http://schemas.microsoft.com/office/drawing/2014/main" id="{00000000-0008-0000-0000-00000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93061025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498</xdr:row>
      <xdr:rowOff>28575</xdr:rowOff>
    </xdr:from>
    <xdr:to>
      <xdr:col>1</xdr:col>
      <xdr:colOff>1285875</xdr:colOff>
      <xdr:row>498</xdr:row>
      <xdr:rowOff>933450</xdr:rowOff>
    </xdr:to>
    <xdr:pic>
      <xdr:nvPicPr>
        <xdr:cNvPr id="763401" name="Рисунок 76" descr="978500033999200041.jpg">
          <a:extLst>
            <a:ext uri="{FF2B5EF4-FFF2-40B4-BE49-F238E27FC236}">
              <a16:creationId xmlns:a16="http://schemas.microsoft.com/office/drawing/2014/main" id="{00000000-0008-0000-0000-00000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94080200"/>
          <a:ext cx="122872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499</xdr:row>
      <xdr:rowOff>28575</xdr:rowOff>
    </xdr:from>
    <xdr:to>
      <xdr:col>1</xdr:col>
      <xdr:colOff>1285875</xdr:colOff>
      <xdr:row>499</xdr:row>
      <xdr:rowOff>942975</xdr:rowOff>
    </xdr:to>
    <xdr:pic>
      <xdr:nvPicPr>
        <xdr:cNvPr id="763402" name="Рисунок 77" descr="978500033999200030.jpg">
          <a:extLst>
            <a:ext uri="{FF2B5EF4-FFF2-40B4-BE49-F238E27FC236}">
              <a16:creationId xmlns:a16="http://schemas.microsoft.com/office/drawing/2014/main" id="{00000000-0008-0000-0000-00000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510890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500</xdr:row>
      <xdr:rowOff>28575</xdr:rowOff>
    </xdr:from>
    <xdr:to>
      <xdr:col>2</xdr:col>
      <xdr:colOff>0</xdr:colOff>
      <xdr:row>500</xdr:row>
      <xdr:rowOff>981075</xdr:rowOff>
    </xdr:to>
    <xdr:pic>
      <xdr:nvPicPr>
        <xdr:cNvPr id="763403" name="Рисунок 74" descr="978500033999200031.jpg">
          <a:extLst>
            <a:ext uri="{FF2B5EF4-FFF2-40B4-BE49-F238E27FC236}">
              <a16:creationId xmlns:a16="http://schemas.microsoft.com/office/drawing/2014/main" id="{00000000-0008-0000-0000-00000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6137600"/>
          <a:ext cx="124777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501</xdr:row>
      <xdr:rowOff>28575</xdr:rowOff>
    </xdr:from>
    <xdr:to>
      <xdr:col>1</xdr:col>
      <xdr:colOff>1285875</xdr:colOff>
      <xdr:row>501</xdr:row>
      <xdr:rowOff>952500</xdr:rowOff>
    </xdr:to>
    <xdr:pic>
      <xdr:nvPicPr>
        <xdr:cNvPr id="763404" name="Рисунок 75" descr="978500033999200032.jpg">
          <a:extLst>
            <a:ext uri="{FF2B5EF4-FFF2-40B4-BE49-F238E27FC236}">
              <a16:creationId xmlns:a16="http://schemas.microsoft.com/office/drawing/2014/main" id="{00000000-0008-0000-0000-00000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9716630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502</xdr:row>
      <xdr:rowOff>38100</xdr:rowOff>
    </xdr:from>
    <xdr:to>
      <xdr:col>1</xdr:col>
      <xdr:colOff>1285875</xdr:colOff>
      <xdr:row>502</xdr:row>
      <xdr:rowOff>952500</xdr:rowOff>
    </xdr:to>
    <xdr:pic>
      <xdr:nvPicPr>
        <xdr:cNvPr id="763405" name="Рисунок 76" descr="978500033999200034.jpg">
          <a:extLst>
            <a:ext uri="{FF2B5EF4-FFF2-40B4-BE49-F238E27FC236}">
              <a16:creationId xmlns:a16="http://schemas.microsoft.com/office/drawing/2014/main" id="{00000000-0008-0000-0000-00000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82045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503</xdr:row>
      <xdr:rowOff>38100</xdr:rowOff>
    </xdr:from>
    <xdr:to>
      <xdr:col>1</xdr:col>
      <xdr:colOff>1285875</xdr:colOff>
      <xdr:row>503</xdr:row>
      <xdr:rowOff>942975</xdr:rowOff>
    </xdr:to>
    <xdr:pic>
      <xdr:nvPicPr>
        <xdr:cNvPr id="763406" name="Рисунок 77" descr="978500033999200035.jpg">
          <a:extLst>
            <a:ext uri="{FF2B5EF4-FFF2-40B4-BE49-F238E27FC236}">
              <a16:creationId xmlns:a16="http://schemas.microsoft.com/office/drawing/2014/main" id="{00000000-0008-0000-0000-00000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9233225"/>
          <a:ext cx="124777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504</xdr:row>
      <xdr:rowOff>47625</xdr:rowOff>
    </xdr:from>
    <xdr:to>
      <xdr:col>1</xdr:col>
      <xdr:colOff>1285875</xdr:colOff>
      <xdr:row>504</xdr:row>
      <xdr:rowOff>962025</xdr:rowOff>
    </xdr:to>
    <xdr:pic>
      <xdr:nvPicPr>
        <xdr:cNvPr id="763407" name="Рисунок 78" descr="978500033999200036.jpg">
          <a:extLst>
            <a:ext uri="{FF2B5EF4-FFF2-40B4-BE49-F238E27FC236}">
              <a16:creationId xmlns:a16="http://schemas.microsoft.com/office/drawing/2014/main" id="{00000000-0008-0000-0000-00000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02714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505</xdr:row>
      <xdr:rowOff>38100</xdr:rowOff>
    </xdr:from>
    <xdr:to>
      <xdr:col>1</xdr:col>
      <xdr:colOff>1285875</xdr:colOff>
      <xdr:row>505</xdr:row>
      <xdr:rowOff>962025</xdr:rowOff>
    </xdr:to>
    <xdr:pic>
      <xdr:nvPicPr>
        <xdr:cNvPr id="763408" name="Рисунок 79" descr="978500033999200037.jpg">
          <a:extLst>
            <a:ext uri="{FF2B5EF4-FFF2-40B4-BE49-F238E27FC236}">
              <a16:creationId xmlns:a16="http://schemas.microsoft.com/office/drawing/2014/main" id="{00000000-0008-0000-0000-00001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01290625"/>
          <a:ext cx="124777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506</xdr:row>
      <xdr:rowOff>28575</xdr:rowOff>
    </xdr:from>
    <xdr:to>
      <xdr:col>1</xdr:col>
      <xdr:colOff>1285875</xdr:colOff>
      <xdr:row>506</xdr:row>
      <xdr:rowOff>952500</xdr:rowOff>
    </xdr:to>
    <xdr:pic>
      <xdr:nvPicPr>
        <xdr:cNvPr id="763409" name="Рисунок 80" descr="978500033999200038.jpg">
          <a:extLst>
            <a:ext uri="{FF2B5EF4-FFF2-40B4-BE49-F238E27FC236}">
              <a16:creationId xmlns:a16="http://schemas.microsoft.com/office/drawing/2014/main" id="{00000000-0008-0000-0000-00001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2309800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507</xdr:row>
      <xdr:rowOff>28575</xdr:rowOff>
    </xdr:from>
    <xdr:to>
      <xdr:col>1</xdr:col>
      <xdr:colOff>1285875</xdr:colOff>
      <xdr:row>507</xdr:row>
      <xdr:rowOff>942975</xdr:rowOff>
    </xdr:to>
    <xdr:pic>
      <xdr:nvPicPr>
        <xdr:cNvPr id="763410" name="Рисунок 81" descr="9785912828751.jpg">
          <a:extLst>
            <a:ext uri="{FF2B5EF4-FFF2-40B4-BE49-F238E27FC236}">
              <a16:creationId xmlns:a16="http://schemas.microsoft.com/office/drawing/2014/main" id="{00000000-0008-0000-0000-00001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333850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508</xdr:row>
      <xdr:rowOff>38100</xdr:rowOff>
    </xdr:from>
    <xdr:to>
      <xdr:col>1</xdr:col>
      <xdr:colOff>1285875</xdr:colOff>
      <xdr:row>508</xdr:row>
      <xdr:rowOff>962025</xdr:rowOff>
    </xdr:to>
    <xdr:pic>
      <xdr:nvPicPr>
        <xdr:cNvPr id="763411" name="Рисунок 82" descr="9785912828348.jpg">
          <a:extLst>
            <a:ext uri="{FF2B5EF4-FFF2-40B4-BE49-F238E27FC236}">
              <a16:creationId xmlns:a16="http://schemas.microsoft.com/office/drawing/2014/main" id="{00000000-0008-0000-0000-00001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43767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509</xdr:row>
      <xdr:rowOff>38100</xdr:rowOff>
    </xdr:from>
    <xdr:to>
      <xdr:col>1</xdr:col>
      <xdr:colOff>1285875</xdr:colOff>
      <xdr:row>509</xdr:row>
      <xdr:rowOff>952500</xdr:rowOff>
    </xdr:to>
    <xdr:pic>
      <xdr:nvPicPr>
        <xdr:cNvPr id="763412" name="Рисунок 83" descr="9785912826979.jpg">
          <a:extLst>
            <a:ext uri="{FF2B5EF4-FFF2-40B4-BE49-F238E27FC236}">
              <a16:creationId xmlns:a16="http://schemas.microsoft.com/office/drawing/2014/main" id="{00000000-0008-0000-0000-00001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05405425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510</xdr:row>
      <xdr:rowOff>38100</xdr:rowOff>
    </xdr:from>
    <xdr:to>
      <xdr:col>1</xdr:col>
      <xdr:colOff>1276350</xdr:colOff>
      <xdr:row>510</xdr:row>
      <xdr:rowOff>962025</xdr:rowOff>
    </xdr:to>
    <xdr:pic>
      <xdr:nvPicPr>
        <xdr:cNvPr id="763413" name="Рисунок 84" descr="9785912820076.jpg">
          <a:extLst>
            <a:ext uri="{FF2B5EF4-FFF2-40B4-BE49-F238E27FC236}">
              <a16:creationId xmlns:a16="http://schemas.microsoft.com/office/drawing/2014/main" id="{00000000-0008-0000-0000-00001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064341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513</xdr:row>
      <xdr:rowOff>47625</xdr:rowOff>
    </xdr:from>
    <xdr:to>
      <xdr:col>1</xdr:col>
      <xdr:colOff>1285875</xdr:colOff>
      <xdr:row>513</xdr:row>
      <xdr:rowOff>971550</xdr:rowOff>
    </xdr:to>
    <xdr:pic>
      <xdr:nvPicPr>
        <xdr:cNvPr id="763414" name="Рисунок 87" descr="978500033999200006.jpg">
          <a:extLst>
            <a:ext uri="{FF2B5EF4-FFF2-40B4-BE49-F238E27FC236}">
              <a16:creationId xmlns:a16="http://schemas.microsoft.com/office/drawing/2014/main" id="{00000000-0008-0000-0000-00001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850105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515</xdr:row>
      <xdr:rowOff>38100</xdr:rowOff>
    </xdr:from>
    <xdr:to>
      <xdr:col>1</xdr:col>
      <xdr:colOff>1285875</xdr:colOff>
      <xdr:row>515</xdr:row>
      <xdr:rowOff>952500</xdr:rowOff>
    </xdr:to>
    <xdr:pic>
      <xdr:nvPicPr>
        <xdr:cNvPr id="763415" name="Рисунок 90" descr="9785912825583.jpg">
          <a:extLst>
            <a:ext uri="{FF2B5EF4-FFF2-40B4-BE49-F238E27FC236}">
              <a16:creationId xmlns:a16="http://schemas.microsoft.com/office/drawing/2014/main" id="{00000000-0008-0000-0000-00001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105489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517</xdr:row>
      <xdr:rowOff>47625</xdr:rowOff>
    </xdr:from>
    <xdr:to>
      <xdr:col>1</xdr:col>
      <xdr:colOff>1285875</xdr:colOff>
      <xdr:row>517</xdr:row>
      <xdr:rowOff>952500</xdr:rowOff>
    </xdr:to>
    <xdr:pic>
      <xdr:nvPicPr>
        <xdr:cNvPr id="763416" name="Рисунок 92" descr="978500033999200019.jpg">
          <a:extLst>
            <a:ext uri="{FF2B5EF4-FFF2-40B4-BE49-F238E27FC236}">
              <a16:creationId xmlns:a16="http://schemas.microsoft.com/office/drawing/2014/main" id="{00000000-0008-0000-0000-00001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12615850"/>
          <a:ext cx="12192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518</xdr:row>
      <xdr:rowOff>38100</xdr:rowOff>
    </xdr:from>
    <xdr:to>
      <xdr:col>1</xdr:col>
      <xdr:colOff>1285875</xdr:colOff>
      <xdr:row>518</xdr:row>
      <xdr:rowOff>942975</xdr:rowOff>
    </xdr:to>
    <xdr:pic>
      <xdr:nvPicPr>
        <xdr:cNvPr id="763417" name="Рисунок 93" descr="9785912826986.jpg">
          <a:extLst>
            <a:ext uri="{FF2B5EF4-FFF2-40B4-BE49-F238E27FC236}">
              <a16:creationId xmlns:a16="http://schemas.microsoft.com/office/drawing/2014/main" id="{00000000-0008-0000-0000-00001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13635025"/>
          <a:ext cx="123825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519</xdr:row>
      <xdr:rowOff>47625</xdr:rowOff>
    </xdr:from>
    <xdr:to>
      <xdr:col>1</xdr:col>
      <xdr:colOff>1266825</xdr:colOff>
      <xdr:row>519</xdr:row>
      <xdr:rowOff>962025</xdr:rowOff>
    </xdr:to>
    <xdr:pic>
      <xdr:nvPicPr>
        <xdr:cNvPr id="763418" name="Рисунок 95" descr="9785912824609.jpg">
          <a:extLst>
            <a:ext uri="{FF2B5EF4-FFF2-40B4-BE49-F238E27FC236}">
              <a16:creationId xmlns:a16="http://schemas.microsoft.com/office/drawing/2014/main" id="{00000000-0008-0000-0000-00001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14673250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520</xdr:row>
      <xdr:rowOff>38100</xdr:rowOff>
    </xdr:from>
    <xdr:to>
      <xdr:col>1</xdr:col>
      <xdr:colOff>1352550</xdr:colOff>
      <xdr:row>520</xdr:row>
      <xdr:rowOff>990600</xdr:rowOff>
    </xdr:to>
    <xdr:pic>
      <xdr:nvPicPr>
        <xdr:cNvPr id="763419" name="Рисунок 96" descr="978500033999200028.jpg">
          <a:extLst>
            <a:ext uri="{FF2B5EF4-FFF2-40B4-BE49-F238E27FC236}">
              <a16:creationId xmlns:a16="http://schemas.microsoft.com/office/drawing/2014/main" id="{00000000-0008-0000-0000-00001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15692425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521</xdr:row>
      <xdr:rowOff>38100</xdr:rowOff>
    </xdr:from>
    <xdr:to>
      <xdr:col>1</xdr:col>
      <xdr:colOff>1285875</xdr:colOff>
      <xdr:row>521</xdr:row>
      <xdr:rowOff>952500</xdr:rowOff>
    </xdr:to>
    <xdr:pic>
      <xdr:nvPicPr>
        <xdr:cNvPr id="763420" name="Рисунок 97" descr="978500033999200013.jpg">
          <a:extLst>
            <a:ext uri="{FF2B5EF4-FFF2-40B4-BE49-F238E27FC236}">
              <a16:creationId xmlns:a16="http://schemas.microsoft.com/office/drawing/2014/main" id="{00000000-0008-0000-0000-00001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6721125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522</xdr:row>
      <xdr:rowOff>200025</xdr:rowOff>
    </xdr:from>
    <xdr:to>
      <xdr:col>1</xdr:col>
      <xdr:colOff>1285875</xdr:colOff>
      <xdr:row>522</xdr:row>
      <xdr:rowOff>1123950</xdr:rowOff>
    </xdr:to>
    <xdr:pic>
      <xdr:nvPicPr>
        <xdr:cNvPr id="763421" name="Рисунок 98" descr="978500033999200017.jpg">
          <a:extLst>
            <a:ext uri="{FF2B5EF4-FFF2-40B4-BE49-F238E27FC236}">
              <a16:creationId xmlns:a16="http://schemas.microsoft.com/office/drawing/2014/main" id="{00000000-0008-0000-0000-00001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1791175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525</xdr:row>
      <xdr:rowOff>28575</xdr:rowOff>
    </xdr:from>
    <xdr:to>
      <xdr:col>1</xdr:col>
      <xdr:colOff>1285875</xdr:colOff>
      <xdr:row>525</xdr:row>
      <xdr:rowOff>981075</xdr:rowOff>
    </xdr:to>
    <xdr:pic>
      <xdr:nvPicPr>
        <xdr:cNvPr id="763422" name="Рисунок 101" descr="9785912824616.jpg">
          <a:extLst>
            <a:ext uri="{FF2B5EF4-FFF2-40B4-BE49-F238E27FC236}">
              <a16:creationId xmlns:a16="http://schemas.microsoft.com/office/drawing/2014/main" id="{00000000-0008-0000-0000-00001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2124550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526</xdr:row>
      <xdr:rowOff>47625</xdr:rowOff>
    </xdr:from>
    <xdr:to>
      <xdr:col>1</xdr:col>
      <xdr:colOff>1285875</xdr:colOff>
      <xdr:row>526</xdr:row>
      <xdr:rowOff>962025</xdr:rowOff>
    </xdr:to>
    <xdr:pic>
      <xdr:nvPicPr>
        <xdr:cNvPr id="763423" name="Рисунок 102" descr="978500033999200004.jpg">
          <a:extLst>
            <a:ext uri="{FF2B5EF4-FFF2-40B4-BE49-F238E27FC236}">
              <a16:creationId xmlns:a16="http://schemas.microsoft.com/office/drawing/2014/main" id="{00000000-0008-0000-0000-00001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22932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528</xdr:row>
      <xdr:rowOff>38100</xdr:rowOff>
    </xdr:from>
    <xdr:to>
      <xdr:col>1</xdr:col>
      <xdr:colOff>1285875</xdr:colOff>
      <xdr:row>528</xdr:row>
      <xdr:rowOff>981075</xdr:rowOff>
    </xdr:to>
    <xdr:pic>
      <xdr:nvPicPr>
        <xdr:cNvPr id="763424" name="Рисунок 104" descr="9785912828508.jpg">
          <a:extLst>
            <a:ext uri="{FF2B5EF4-FFF2-40B4-BE49-F238E27FC236}">
              <a16:creationId xmlns:a16="http://schemas.microsoft.com/office/drawing/2014/main" id="{00000000-0008-0000-0000-00002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24341125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529</xdr:row>
      <xdr:rowOff>47625</xdr:rowOff>
    </xdr:from>
    <xdr:to>
      <xdr:col>1</xdr:col>
      <xdr:colOff>1285875</xdr:colOff>
      <xdr:row>529</xdr:row>
      <xdr:rowOff>933450</xdr:rowOff>
    </xdr:to>
    <xdr:pic>
      <xdr:nvPicPr>
        <xdr:cNvPr id="763425" name="Рисунок 105" descr="978500033999200053.jpg">
          <a:extLst>
            <a:ext uri="{FF2B5EF4-FFF2-40B4-BE49-F238E27FC236}">
              <a16:creationId xmlns:a16="http://schemas.microsoft.com/office/drawing/2014/main" id="{00000000-0008-0000-0000-00002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5379350"/>
          <a:ext cx="12477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530</xdr:row>
      <xdr:rowOff>28575</xdr:rowOff>
    </xdr:from>
    <xdr:to>
      <xdr:col>1</xdr:col>
      <xdr:colOff>1285875</xdr:colOff>
      <xdr:row>530</xdr:row>
      <xdr:rowOff>904875</xdr:rowOff>
    </xdr:to>
    <xdr:pic>
      <xdr:nvPicPr>
        <xdr:cNvPr id="763426" name="Рисунок 106" descr="978500033999200027.jpg">
          <a:extLst>
            <a:ext uri="{FF2B5EF4-FFF2-40B4-BE49-F238E27FC236}">
              <a16:creationId xmlns:a16="http://schemas.microsoft.com/office/drawing/2014/main" id="{00000000-0008-0000-0000-00002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6389000"/>
          <a:ext cx="12382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531</xdr:row>
      <xdr:rowOff>47625</xdr:rowOff>
    </xdr:from>
    <xdr:to>
      <xdr:col>1</xdr:col>
      <xdr:colOff>1285875</xdr:colOff>
      <xdr:row>531</xdr:row>
      <xdr:rowOff>971550</xdr:rowOff>
    </xdr:to>
    <xdr:pic>
      <xdr:nvPicPr>
        <xdr:cNvPr id="763427" name="Рисунок 107" descr="9785912820106.jpg">
          <a:extLst>
            <a:ext uri="{FF2B5EF4-FFF2-40B4-BE49-F238E27FC236}">
              <a16:creationId xmlns:a16="http://schemas.microsoft.com/office/drawing/2014/main" id="{00000000-0008-0000-0000-00002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74367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532</xdr:row>
      <xdr:rowOff>47625</xdr:rowOff>
    </xdr:from>
    <xdr:to>
      <xdr:col>1</xdr:col>
      <xdr:colOff>1285875</xdr:colOff>
      <xdr:row>532</xdr:row>
      <xdr:rowOff>923925</xdr:rowOff>
    </xdr:to>
    <xdr:pic>
      <xdr:nvPicPr>
        <xdr:cNvPr id="763428" name="Рисунок 108" descr="9785912825019.jpg">
          <a:extLst>
            <a:ext uri="{FF2B5EF4-FFF2-40B4-BE49-F238E27FC236}">
              <a16:creationId xmlns:a16="http://schemas.microsoft.com/office/drawing/2014/main" id="{00000000-0008-0000-0000-00002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28465450"/>
          <a:ext cx="120967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533</xdr:row>
      <xdr:rowOff>47625</xdr:rowOff>
    </xdr:from>
    <xdr:to>
      <xdr:col>1</xdr:col>
      <xdr:colOff>1285875</xdr:colOff>
      <xdr:row>533</xdr:row>
      <xdr:rowOff>933450</xdr:rowOff>
    </xdr:to>
    <xdr:pic>
      <xdr:nvPicPr>
        <xdr:cNvPr id="763429" name="Рисунок 109" descr="9785912827686.jpg">
          <a:extLst>
            <a:ext uri="{FF2B5EF4-FFF2-40B4-BE49-F238E27FC236}">
              <a16:creationId xmlns:a16="http://schemas.microsoft.com/office/drawing/2014/main" id="{00000000-0008-0000-0000-00002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29494150"/>
          <a:ext cx="12287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534</xdr:row>
      <xdr:rowOff>47625</xdr:rowOff>
    </xdr:from>
    <xdr:to>
      <xdr:col>1</xdr:col>
      <xdr:colOff>1285875</xdr:colOff>
      <xdr:row>534</xdr:row>
      <xdr:rowOff>952500</xdr:rowOff>
    </xdr:to>
    <xdr:pic>
      <xdr:nvPicPr>
        <xdr:cNvPr id="763430" name="Рисунок 110" descr="9785912824159.jpg">
          <a:extLst>
            <a:ext uri="{FF2B5EF4-FFF2-40B4-BE49-F238E27FC236}">
              <a16:creationId xmlns:a16="http://schemas.microsoft.com/office/drawing/2014/main" id="{00000000-0008-0000-0000-00002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0522850"/>
          <a:ext cx="123825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535</xdr:row>
      <xdr:rowOff>47625</xdr:rowOff>
    </xdr:from>
    <xdr:to>
      <xdr:col>1</xdr:col>
      <xdr:colOff>1285875</xdr:colOff>
      <xdr:row>535</xdr:row>
      <xdr:rowOff>971550</xdr:rowOff>
    </xdr:to>
    <xdr:pic>
      <xdr:nvPicPr>
        <xdr:cNvPr id="763431" name="Рисунок 111" descr="978500033999200026.jpg">
          <a:extLst>
            <a:ext uri="{FF2B5EF4-FFF2-40B4-BE49-F238E27FC236}">
              <a16:creationId xmlns:a16="http://schemas.microsoft.com/office/drawing/2014/main" id="{00000000-0008-0000-0000-00002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15515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536</xdr:row>
      <xdr:rowOff>47625</xdr:rowOff>
    </xdr:from>
    <xdr:to>
      <xdr:col>2</xdr:col>
      <xdr:colOff>0</xdr:colOff>
      <xdr:row>536</xdr:row>
      <xdr:rowOff>1000125</xdr:rowOff>
    </xdr:to>
    <xdr:pic>
      <xdr:nvPicPr>
        <xdr:cNvPr id="763432" name="Рисунок 112" descr="978500033999200020.jpg">
          <a:extLst>
            <a:ext uri="{FF2B5EF4-FFF2-40B4-BE49-F238E27FC236}">
              <a16:creationId xmlns:a16="http://schemas.microsoft.com/office/drawing/2014/main" id="{00000000-0008-0000-0000-00002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2580250"/>
          <a:ext cx="126682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537</xdr:row>
      <xdr:rowOff>28575</xdr:rowOff>
    </xdr:from>
    <xdr:to>
      <xdr:col>1</xdr:col>
      <xdr:colOff>1285875</xdr:colOff>
      <xdr:row>537</xdr:row>
      <xdr:rowOff>933450</xdr:rowOff>
    </xdr:to>
    <xdr:pic>
      <xdr:nvPicPr>
        <xdr:cNvPr id="763433" name="Рисунок 113" descr="9785912827693.jpg">
          <a:extLst>
            <a:ext uri="{FF2B5EF4-FFF2-40B4-BE49-F238E27FC236}">
              <a16:creationId xmlns:a16="http://schemas.microsoft.com/office/drawing/2014/main" id="{00000000-0008-0000-0000-00002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3589900"/>
          <a:ext cx="122872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539</xdr:row>
      <xdr:rowOff>76200</xdr:rowOff>
    </xdr:from>
    <xdr:to>
      <xdr:col>1</xdr:col>
      <xdr:colOff>1285875</xdr:colOff>
      <xdr:row>539</xdr:row>
      <xdr:rowOff>990600</xdr:rowOff>
    </xdr:to>
    <xdr:pic>
      <xdr:nvPicPr>
        <xdr:cNvPr id="763434" name="Рисунок 115" descr="978500033999200060.jpg">
          <a:extLst>
            <a:ext uri="{FF2B5EF4-FFF2-40B4-BE49-F238E27FC236}">
              <a16:creationId xmlns:a16="http://schemas.microsoft.com/office/drawing/2014/main" id="{00000000-0008-0000-0000-00002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5694925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540</xdr:row>
      <xdr:rowOff>47625</xdr:rowOff>
    </xdr:from>
    <xdr:to>
      <xdr:col>1</xdr:col>
      <xdr:colOff>1285875</xdr:colOff>
      <xdr:row>540</xdr:row>
      <xdr:rowOff>990600</xdr:rowOff>
    </xdr:to>
    <xdr:pic>
      <xdr:nvPicPr>
        <xdr:cNvPr id="763435" name="Рисунок 116" descr="978500033999200050.jpg">
          <a:extLst>
            <a:ext uri="{FF2B5EF4-FFF2-40B4-BE49-F238E27FC236}">
              <a16:creationId xmlns:a16="http://schemas.microsoft.com/office/drawing/2014/main" id="{00000000-0008-0000-0000-00002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6695050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542</xdr:row>
      <xdr:rowOff>104775</xdr:rowOff>
    </xdr:from>
    <xdr:to>
      <xdr:col>1</xdr:col>
      <xdr:colOff>1352550</xdr:colOff>
      <xdr:row>543</xdr:row>
      <xdr:rowOff>28575</xdr:rowOff>
    </xdr:to>
    <xdr:pic>
      <xdr:nvPicPr>
        <xdr:cNvPr id="763436" name="Рисунок 118" descr="978500033999200051.jpg">
          <a:extLst>
            <a:ext uri="{FF2B5EF4-FFF2-40B4-BE49-F238E27FC236}">
              <a16:creationId xmlns:a16="http://schemas.microsoft.com/office/drawing/2014/main" id="{00000000-0008-0000-0000-00002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8809600"/>
          <a:ext cx="126682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543</xdr:row>
      <xdr:rowOff>104775</xdr:rowOff>
    </xdr:from>
    <xdr:to>
      <xdr:col>1</xdr:col>
      <xdr:colOff>1285875</xdr:colOff>
      <xdr:row>543</xdr:row>
      <xdr:rowOff>1028700</xdr:rowOff>
    </xdr:to>
    <xdr:pic>
      <xdr:nvPicPr>
        <xdr:cNvPr id="763437" name="Рисунок 119" descr="978500033999200049.jpg">
          <a:extLst>
            <a:ext uri="{FF2B5EF4-FFF2-40B4-BE49-F238E27FC236}">
              <a16:creationId xmlns:a16="http://schemas.microsoft.com/office/drawing/2014/main" id="{00000000-0008-0000-0000-00002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9838300"/>
          <a:ext cx="124777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484</xdr:row>
      <xdr:rowOff>9525</xdr:rowOff>
    </xdr:from>
    <xdr:to>
      <xdr:col>1</xdr:col>
      <xdr:colOff>1285875</xdr:colOff>
      <xdr:row>484</xdr:row>
      <xdr:rowOff>962025</xdr:rowOff>
    </xdr:to>
    <xdr:pic>
      <xdr:nvPicPr>
        <xdr:cNvPr id="763438" name="Рисунок 913" descr="9785912820182.jpg">
          <a:extLst>
            <a:ext uri="{FF2B5EF4-FFF2-40B4-BE49-F238E27FC236}">
              <a16:creationId xmlns:a16="http://schemas.microsoft.com/office/drawing/2014/main" id="{00000000-0008-0000-0000-00002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981175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546</xdr:row>
      <xdr:rowOff>38100</xdr:rowOff>
    </xdr:from>
    <xdr:to>
      <xdr:col>1</xdr:col>
      <xdr:colOff>1009650</xdr:colOff>
      <xdr:row>546</xdr:row>
      <xdr:rowOff>1409700</xdr:rowOff>
    </xdr:to>
    <xdr:pic>
      <xdr:nvPicPr>
        <xdr:cNvPr id="763439" name="Рисунок 120" descr="9785912823183.jpg">
          <a:extLst>
            <a:ext uri="{FF2B5EF4-FFF2-40B4-BE49-F238E27FC236}">
              <a16:creationId xmlns:a16="http://schemas.microsoft.com/office/drawing/2014/main" id="{00000000-0008-0000-0000-00002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2714850"/>
          <a:ext cx="676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547</xdr:row>
      <xdr:rowOff>76200</xdr:rowOff>
    </xdr:from>
    <xdr:to>
      <xdr:col>1</xdr:col>
      <xdr:colOff>971550</xdr:colOff>
      <xdr:row>547</xdr:row>
      <xdr:rowOff>1371600</xdr:rowOff>
    </xdr:to>
    <xdr:pic>
      <xdr:nvPicPr>
        <xdr:cNvPr id="763440" name="Рисунок 123" descr="9785912821448.jpg">
          <a:extLst>
            <a:ext uri="{FF2B5EF4-FFF2-40B4-BE49-F238E27FC236}">
              <a16:creationId xmlns:a16="http://schemas.microsoft.com/office/drawing/2014/main" id="{00000000-0008-0000-0000-00003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4172175"/>
          <a:ext cx="619125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548</xdr:row>
      <xdr:rowOff>28575</xdr:rowOff>
    </xdr:from>
    <xdr:to>
      <xdr:col>1</xdr:col>
      <xdr:colOff>1009650</xdr:colOff>
      <xdr:row>548</xdr:row>
      <xdr:rowOff>1400175</xdr:rowOff>
    </xdr:to>
    <xdr:pic>
      <xdr:nvPicPr>
        <xdr:cNvPr id="763441" name="Рисунок 124" descr="978500033999200007.jpg">
          <a:extLst>
            <a:ext uri="{FF2B5EF4-FFF2-40B4-BE49-F238E27FC236}">
              <a16:creationId xmlns:a16="http://schemas.microsoft.com/office/drawing/2014/main" id="{00000000-0008-0000-0000-00003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45543775"/>
          <a:ext cx="704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550</xdr:row>
      <xdr:rowOff>9525</xdr:rowOff>
    </xdr:from>
    <xdr:to>
      <xdr:col>1</xdr:col>
      <xdr:colOff>742950</xdr:colOff>
      <xdr:row>550</xdr:row>
      <xdr:rowOff>1381125</xdr:rowOff>
    </xdr:to>
    <xdr:pic>
      <xdr:nvPicPr>
        <xdr:cNvPr id="763442" name="Рисунок 125" descr="9785912822971.jpg">
          <a:extLst>
            <a:ext uri="{FF2B5EF4-FFF2-40B4-BE49-F238E27FC236}">
              <a16:creationId xmlns:a16="http://schemas.microsoft.com/office/drawing/2014/main" id="{00000000-0008-0000-0000-00003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48363175"/>
          <a:ext cx="2381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551</xdr:row>
      <xdr:rowOff>85725</xdr:rowOff>
    </xdr:from>
    <xdr:to>
      <xdr:col>1</xdr:col>
      <xdr:colOff>742950</xdr:colOff>
      <xdr:row>551</xdr:row>
      <xdr:rowOff>1381125</xdr:rowOff>
    </xdr:to>
    <xdr:pic>
      <xdr:nvPicPr>
        <xdr:cNvPr id="763443" name="Рисунок 126" descr="978500033999200055.jpg">
          <a:extLst>
            <a:ext uri="{FF2B5EF4-FFF2-40B4-BE49-F238E27FC236}">
              <a16:creationId xmlns:a16="http://schemas.microsoft.com/office/drawing/2014/main" id="{00000000-0008-0000-0000-00003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49858600"/>
          <a:ext cx="2095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552</xdr:row>
      <xdr:rowOff>57150</xdr:rowOff>
    </xdr:from>
    <xdr:to>
      <xdr:col>1</xdr:col>
      <xdr:colOff>742950</xdr:colOff>
      <xdr:row>552</xdr:row>
      <xdr:rowOff>1352550</xdr:rowOff>
    </xdr:to>
    <xdr:pic>
      <xdr:nvPicPr>
        <xdr:cNvPr id="763444" name="Рисунок 127" descr="978500033999200012.jpg">
          <a:extLst>
            <a:ext uri="{FF2B5EF4-FFF2-40B4-BE49-F238E27FC236}">
              <a16:creationId xmlns:a16="http://schemas.microsoft.com/office/drawing/2014/main" id="{00000000-0008-0000-0000-00003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51249250"/>
          <a:ext cx="2095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553</xdr:row>
      <xdr:rowOff>57150</xdr:rowOff>
    </xdr:from>
    <xdr:to>
      <xdr:col>1</xdr:col>
      <xdr:colOff>771525</xdr:colOff>
      <xdr:row>553</xdr:row>
      <xdr:rowOff>1352550</xdr:rowOff>
    </xdr:to>
    <xdr:pic>
      <xdr:nvPicPr>
        <xdr:cNvPr id="763445" name="Рисунок 128" descr="9785912825163.jpg">
          <a:extLst>
            <a:ext uri="{FF2B5EF4-FFF2-40B4-BE49-F238E27FC236}">
              <a16:creationId xmlns:a16="http://schemas.microsoft.com/office/drawing/2014/main" id="{00000000-0008-0000-0000-00003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52668475"/>
          <a:ext cx="266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554</xdr:row>
      <xdr:rowOff>104775</xdr:rowOff>
    </xdr:from>
    <xdr:to>
      <xdr:col>1</xdr:col>
      <xdr:colOff>762000</xdr:colOff>
      <xdr:row>554</xdr:row>
      <xdr:rowOff>1400175</xdr:rowOff>
    </xdr:to>
    <xdr:pic>
      <xdr:nvPicPr>
        <xdr:cNvPr id="763446" name="Рисунок 129" descr="9785912821455.jpg">
          <a:extLst>
            <a:ext uri="{FF2B5EF4-FFF2-40B4-BE49-F238E27FC236}">
              <a16:creationId xmlns:a16="http://schemas.microsoft.com/office/drawing/2014/main" id="{00000000-0008-0000-0000-00003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4135325"/>
          <a:ext cx="2476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555</xdr:row>
      <xdr:rowOff>76200</xdr:rowOff>
    </xdr:from>
    <xdr:to>
      <xdr:col>1</xdr:col>
      <xdr:colOff>723900</xdr:colOff>
      <xdr:row>555</xdr:row>
      <xdr:rowOff>1333500</xdr:rowOff>
    </xdr:to>
    <xdr:pic>
      <xdr:nvPicPr>
        <xdr:cNvPr id="763447" name="Рисунок 130" descr="978500033999200056.jpg">
          <a:extLst>
            <a:ext uri="{FF2B5EF4-FFF2-40B4-BE49-F238E27FC236}">
              <a16:creationId xmlns:a16="http://schemas.microsoft.com/office/drawing/2014/main" id="{00000000-0008-0000-0000-00003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5525975"/>
          <a:ext cx="2095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485775</xdr:colOff>
      <xdr:row>556</xdr:row>
      <xdr:rowOff>57150</xdr:rowOff>
    </xdr:from>
    <xdr:to>
      <xdr:col>1</xdr:col>
      <xdr:colOff>733425</xdr:colOff>
      <xdr:row>556</xdr:row>
      <xdr:rowOff>1381125</xdr:rowOff>
    </xdr:to>
    <xdr:pic>
      <xdr:nvPicPr>
        <xdr:cNvPr id="763448" name="Рисунок 131" descr="9785912825835.jpg">
          <a:extLst>
            <a:ext uri="{FF2B5EF4-FFF2-40B4-BE49-F238E27FC236}">
              <a16:creationId xmlns:a16="http://schemas.microsoft.com/office/drawing/2014/main" id="{00000000-0008-0000-0000-00003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56926150"/>
          <a:ext cx="2476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556</xdr:row>
      <xdr:rowOff>1400175</xdr:rowOff>
    </xdr:from>
    <xdr:to>
      <xdr:col>1</xdr:col>
      <xdr:colOff>771525</xdr:colOff>
      <xdr:row>557</xdr:row>
      <xdr:rowOff>1400175</xdr:rowOff>
    </xdr:to>
    <xdr:pic>
      <xdr:nvPicPr>
        <xdr:cNvPr id="763449" name="Рисунок 132" descr="9785912822681.jpg">
          <a:extLst>
            <a:ext uri="{FF2B5EF4-FFF2-40B4-BE49-F238E27FC236}">
              <a16:creationId xmlns:a16="http://schemas.microsoft.com/office/drawing/2014/main" id="{00000000-0008-0000-0000-00003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8269175"/>
          <a:ext cx="2571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558</xdr:row>
      <xdr:rowOff>19050</xdr:rowOff>
    </xdr:from>
    <xdr:to>
      <xdr:col>1</xdr:col>
      <xdr:colOff>762000</xdr:colOff>
      <xdr:row>558</xdr:row>
      <xdr:rowOff>1295400</xdr:rowOff>
    </xdr:to>
    <xdr:pic>
      <xdr:nvPicPr>
        <xdr:cNvPr id="763450" name="Рисунок 133" descr="9785912827457.jpg">
          <a:extLst>
            <a:ext uri="{FF2B5EF4-FFF2-40B4-BE49-F238E27FC236}">
              <a16:creationId xmlns:a16="http://schemas.microsoft.com/office/drawing/2014/main" id="{00000000-0008-0000-0000-00003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859726500"/>
          <a:ext cx="2095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559</xdr:row>
      <xdr:rowOff>9525</xdr:rowOff>
    </xdr:from>
    <xdr:to>
      <xdr:col>1</xdr:col>
      <xdr:colOff>771525</xdr:colOff>
      <xdr:row>559</xdr:row>
      <xdr:rowOff>1381125</xdr:rowOff>
    </xdr:to>
    <xdr:pic>
      <xdr:nvPicPr>
        <xdr:cNvPr id="763451" name="Рисунок 134" descr="9785912828355.jpg">
          <a:extLst>
            <a:ext uri="{FF2B5EF4-FFF2-40B4-BE49-F238E27FC236}">
              <a16:creationId xmlns:a16="http://schemas.microsoft.com/office/drawing/2014/main" id="{00000000-0008-0000-0000-00003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1136200"/>
          <a:ext cx="2381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485775</xdr:colOff>
      <xdr:row>560</xdr:row>
      <xdr:rowOff>38100</xdr:rowOff>
    </xdr:from>
    <xdr:to>
      <xdr:col>1</xdr:col>
      <xdr:colOff>752475</xdr:colOff>
      <xdr:row>560</xdr:row>
      <xdr:rowOff>1343025</xdr:rowOff>
    </xdr:to>
    <xdr:pic>
      <xdr:nvPicPr>
        <xdr:cNvPr id="763452" name="Рисунок 135" descr="978500033999200058.jpg">
          <a:extLst>
            <a:ext uri="{FF2B5EF4-FFF2-40B4-BE49-F238E27FC236}">
              <a16:creationId xmlns:a16="http://schemas.microsoft.com/office/drawing/2014/main" id="{00000000-0008-0000-0000-00003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62584000"/>
          <a:ext cx="2667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466725</xdr:colOff>
      <xdr:row>561</xdr:row>
      <xdr:rowOff>0</xdr:rowOff>
    </xdr:from>
    <xdr:to>
      <xdr:col>1</xdr:col>
      <xdr:colOff>714375</xdr:colOff>
      <xdr:row>561</xdr:row>
      <xdr:rowOff>1333500</xdr:rowOff>
    </xdr:to>
    <xdr:pic>
      <xdr:nvPicPr>
        <xdr:cNvPr id="763453" name="Рисунок 136" descr="978500033999200008.jpg">
          <a:extLst>
            <a:ext uri="{FF2B5EF4-FFF2-40B4-BE49-F238E27FC236}">
              <a16:creationId xmlns:a16="http://schemas.microsoft.com/office/drawing/2014/main" id="{00000000-0008-0000-0000-00003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63965125"/>
          <a:ext cx="2476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565</xdr:row>
      <xdr:rowOff>66675</xdr:rowOff>
    </xdr:from>
    <xdr:to>
      <xdr:col>1</xdr:col>
      <xdr:colOff>1285875</xdr:colOff>
      <xdr:row>565</xdr:row>
      <xdr:rowOff>895350</xdr:rowOff>
    </xdr:to>
    <xdr:pic>
      <xdr:nvPicPr>
        <xdr:cNvPr id="763454" name="Рисунок 138" descr="9785912821431.jpg">
          <a:extLst>
            <a:ext uri="{FF2B5EF4-FFF2-40B4-BE49-F238E27FC236}">
              <a16:creationId xmlns:a16="http://schemas.microsoft.com/office/drawing/2014/main" id="{00000000-0008-0000-0000-00003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68841925"/>
          <a:ext cx="1238250" cy="828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566</xdr:row>
      <xdr:rowOff>38100</xdr:rowOff>
    </xdr:from>
    <xdr:to>
      <xdr:col>1</xdr:col>
      <xdr:colOff>1285875</xdr:colOff>
      <xdr:row>566</xdr:row>
      <xdr:rowOff>847725</xdr:rowOff>
    </xdr:to>
    <xdr:pic>
      <xdr:nvPicPr>
        <xdr:cNvPr id="763455" name="Рисунок 139" descr="9785912821424.jpg">
          <a:extLst>
            <a:ext uri="{FF2B5EF4-FFF2-40B4-BE49-F238E27FC236}">
              <a16:creationId xmlns:a16="http://schemas.microsoft.com/office/drawing/2014/main" id="{00000000-0008-0000-0000-00003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69784900"/>
          <a:ext cx="1238250" cy="809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568</xdr:row>
      <xdr:rowOff>247650</xdr:rowOff>
    </xdr:from>
    <xdr:to>
      <xdr:col>1</xdr:col>
      <xdr:colOff>1285875</xdr:colOff>
      <xdr:row>568</xdr:row>
      <xdr:rowOff>561975</xdr:rowOff>
    </xdr:to>
    <xdr:pic>
      <xdr:nvPicPr>
        <xdr:cNvPr id="763456" name="Рисунок 141" descr="978500033999200009.jpg">
          <a:extLst>
            <a:ext uri="{FF2B5EF4-FFF2-40B4-BE49-F238E27FC236}">
              <a16:creationId xmlns:a16="http://schemas.microsoft.com/office/drawing/2014/main" id="{00000000-0008-0000-0000-00004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2709075"/>
          <a:ext cx="1247775" cy="3143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563</xdr:row>
      <xdr:rowOff>9525</xdr:rowOff>
    </xdr:from>
    <xdr:to>
      <xdr:col>1</xdr:col>
      <xdr:colOff>1257300</xdr:colOff>
      <xdr:row>564</xdr:row>
      <xdr:rowOff>9525</xdr:rowOff>
    </xdr:to>
    <xdr:pic>
      <xdr:nvPicPr>
        <xdr:cNvPr id="763457" name="Рисунок 979" descr="Расписание уроков 978912829992 00062.jpg">
          <a:extLst>
            <a:ext uri="{FF2B5EF4-FFF2-40B4-BE49-F238E27FC236}">
              <a16:creationId xmlns:a16="http://schemas.microsoft.com/office/drawing/2014/main" id="{00000000-0008-0000-0000-00004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6422575"/>
          <a:ext cx="116205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564</xdr:row>
      <xdr:rowOff>0</xdr:rowOff>
    </xdr:from>
    <xdr:to>
      <xdr:col>1</xdr:col>
      <xdr:colOff>1247775</xdr:colOff>
      <xdr:row>565</xdr:row>
      <xdr:rowOff>0</xdr:rowOff>
    </xdr:to>
    <xdr:pic>
      <xdr:nvPicPr>
        <xdr:cNvPr id="763458" name="Рисунок 980" descr="Расписание уроков 978912829992 00061.jpg">
          <a:extLst>
            <a:ext uri="{FF2B5EF4-FFF2-40B4-BE49-F238E27FC236}">
              <a16:creationId xmlns:a16="http://schemas.microsoft.com/office/drawing/2014/main" id="{00000000-0008-0000-0000-00004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67832275"/>
          <a:ext cx="111442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673</xdr:row>
      <xdr:rowOff>361950</xdr:rowOff>
    </xdr:from>
    <xdr:to>
      <xdr:col>2</xdr:col>
      <xdr:colOff>9525</xdr:colOff>
      <xdr:row>673</xdr:row>
      <xdr:rowOff>1276350</xdr:rowOff>
    </xdr:to>
    <xdr:pic>
      <xdr:nvPicPr>
        <xdr:cNvPr id="763459" name="Рисунок 147" descr="9785000337004.jpg">
          <a:extLst>
            <a:ext uri="{FF2B5EF4-FFF2-40B4-BE49-F238E27FC236}">
              <a16:creationId xmlns:a16="http://schemas.microsoft.com/office/drawing/2014/main" id="{00000000-0008-0000-0000-00004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77223925"/>
          <a:ext cx="12668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</xdr:colOff>
      <xdr:row>674</xdr:row>
      <xdr:rowOff>240506</xdr:rowOff>
    </xdr:from>
    <xdr:to>
      <xdr:col>1</xdr:col>
      <xdr:colOff>1262062</xdr:colOff>
      <xdr:row>674</xdr:row>
      <xdr:rowOff>1183481</xdr:rowOff>
    </xdr:to>
    <xdr:pic>
      <xdr:nvPicPr>
        <xdr:cNvPr id="763460" name="Рисунок 148" descr="9785000336991.jpg">
          <a:extLst>
            <a:ext uri="{FF2B5EF4-FFF2-40B4-BE49-F238E27FC236}">
              <a16:creationId xmlns:a16="http://schemas.microsoft.com/office/drawing/2014/main" id="{00000000-0008-0000-0000-00004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34798381"/>
          <a:ext cx="124777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573</xdr:row>
      <xdr:rowOff>142875</xdr:rowOff>
    </xdr:from>
    <xdr:to>
      <xdr:col>1</xdr:col>
      <xdr:colOff>1285875</xdr:colOff>
      <xdr:row>573</xdr:row>
      <xdr:rowOff>1314450</xdr:rowOff>
    </xdr:to>
    <xdr:pic>
      <xdr:nvPicPr>
        <xdr:cNvPr id="763461" name="Рисунок 600" descr="инструмен.jpg">
          <a:extLst>
            <a:ext uri="{FF2B5EF4-FFF2-40B4-BE49-F238E27FC236}">
              <a16:creationId xmlns:a16="http://schemas.microsoft.com/office/drawing/2014/main" id="{00000000-0008-0000-0000-00004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0300500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574</xdr:row>
      <xdr:rowOff>123825</xdr:rowOff>
    </xdr:from>
    <xdr:to>
      <xdr:col>1</xdr:col>
      <xdr:colOff>1285875</xdr:colOff>
      <xdr:row>574</xdr:row>
      <xdr:rowOff>1238250</xdr:rowOff>
    </xdr:to>
    <xdr:pic>
      <xdr:nvPicPr>
        <xdr:cNvPr id="763462" name="Рисунок 597" descr="муз.инструмен.jpg">
          <a:extLst>
            <a:ext uri="{FF2B5EF4-FFF2-40B4-BE49-F238E27FC236}">
              <a16:creationId xmlns:a16="http://schemas.microsoft.com/office/drawing/2014/main" id="{00000000-0008-0000-0000-00004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81700675"/>
          <a:ext cx="1190625" cy="11144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575</xdr:row>
      <xdr:rowOff>219075</xdr:rowOff>
    </xdr:from>
    <xdr:to>
      <xdr:col>1</xdr:col>
      <xdr:colOff>1285875</xdr:colOff>
      <xdr:row>575</xdr:row>
      <xdr:rowOff>1219200</xdr:rowOff>
    </xdr:to>
    <xdr:pic>
      <xdr:nvPicPr>
        <xdr:cNvPr id="763463" name="Рисунок 109" descr="обуч сапог.jpg">
          <a:extLst>
            <a:ext uri="{FF2B5EF4-FFF2-40B4-BE49-F238E27FC236}">
              <a16:creationId xmlns:a16="http://schemas.microsoft.com/office/drawing/2014/main" id="{00000000-0008-0000-0000-00004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83215150"/>
          <a:ext cx="1247775" cy="1000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576</xdr:row>
      <xdr:rowOff>219075</xdr:rowOff>
    </xdr:from>
    <xdr:to>
      <xdr:col>1</xdr:col>
      <xdr:colOff>1285875</xdr:colOff>
      <xdr:row>576</xdr:row>
      <xdr:rowOff>1247775</xdr:rowOff>
    </xdr:to>
    <xdr:pic>
      <xdr:nvPicPr>
        <xdr:cNvPr id="763464" name="Рисунок 13" descr="Предм лич гиг О.jpg">
          <a:extLst>
            <a:ext uri="{FF2B5EF4-FFF2-40B4-BE49-F238E27FC236}">
              <a16:creationId xmlns:a16="http://schemas.microsoft.com/office/drawing/2014/main" id="{00000000-0008-0000-0000-00004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4634375"/>
          <a:ext cx="12382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578</xdr:row>
      <xdr:rowOff>190500</xdr:rowOff>
    </xdr:from>
    <xdr:to>
      <xdr:col>1</xdr:col>
      <xdr:colOff>1266825</xdr:colOff>
      <xdr:row>578</xdr:row>
      <xdr:rowOff>1314450</xdr:rowOff>
    </xdr:to>
    <xdr:pic>
      <xdr:nvPicPr>
        <xdr:cNvPr id="763466" name="Рисунок 150" descr="9785912829130.jpg">
          <a:extLst>
            <a:ext uri="{FF2B5EF4-FFF2-40B4-BE49-F238E27FC236}">
              <a16:creationId xmlns:a16="http://schemas.microsoft.com/office/drawing/2014/main" id="{00000000-0008-0000-0000-00004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7872875"/>
          <a:ext cx="1200150" cy="11239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579</xdr:row>
      <xdr:rowOff>142875</xdr:rowOff>
    </xdr:from>
    <xdr:to>
      <xdr:col>1</xdr:col>
      <xdr:colOff>1285875</xdr:colOff>
      <xdr:row>579</xdr:row>
      <xdr:rowOff>1314450</xdr:rowOff>
    </xdr:to>
    <xdr:pic>
      <xdr:nvPicPr>
        <xdr:cNvPr id="763467" name="Рисунок 151" descr="9785912829161.jpg">
          <a:extLst>
            <a:ext uri="{FF2B5EF4-FFF2-40B4-BE49-F238E27FC236}">
              <a16:creationId xmlns:a16="http://schemas.microsoft.com/office/drawing/2014/main" id="{00000000-0008-0000-0000-00004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9244475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580</xdr:row>
      <xdr:rowOff>85725</xdr:rowOff>
    </xdr:from>
    <xdr:to>
      <xdr:col>1</xdr:col>
      <xdr:colOff>1285875</xdr:colOff>
      <xdr:row>580</xdr:row>
      <xdr:rowOff>1295400</xdr:rowOff>
    </xdr:to>
    <xdr:pic>
      <xdr:nvPicPr>
        <xdr:cNvPr id="763468" name="Рисунок 152" descr="9785912828096.jpg">
          <a:extLst>
            <a:ext uri="{FF2B5EF4-FFF2-40B4-BE49-F238E27FC236}">
              <a16:creationId xmlns:a16="http://schemas.microsoft.com/office/drawing/2014/main" id="{00000000-0008-0000-0000-00004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90606550"/>
          <a:ext cx="12668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581</xdr:row>
      <xdr:rowOff>104775</xdr:rowOff>
    </xdr:from>
    <xdr:to>
      <xdr:col>1</xdr:col>
      <xdr:colOff>1285875</xdr:colOff>
      <xdr:row>581</xdr:row>
      <xdr:rowOff>1295400</xdr:rowOff>
    </xdr:to>
    <xdr:pic>
      <xdr:nvPicPr>
        <xdr:cNvPr id="763469" name="Рисунок 153" descr="9785912827549.jpg">
          <a:extLst>
            <a:ext uri="{FF2B5EF4-FFF2-40B4-BE49-F238E27FC236}">
              <a16:creationId xmlns:a16="http://schemas.microsoft.com/office/drawing/2014/main" id="{00000000-0008-0000-0000-00004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92044825"/>
          <a:ext cx="122872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582</xdr:row>
      <xdr:rowOff>76200</xdr:rowOff>
    </xdr:from>
    <xdr:to>
      <xdr:col>1</xdr:col>
      <xdr:colOff>1285875</xdr:colOff>
      <xdr:row>582</xdr:row>
      <xdr:rowOff>1285875</xdr:rowOff>
    </xdr:to>
    <xdr:pic>
      <xdr:nvPicPr>
        <xdr:cNvPr id="763470" name="Рисунок 154" descr="9785912827556.jpg">
          <a:extLst>
            <a:ext uri="{FF2B5EF4-FFF2-40B4-BE49-F238E27FC236}">
              <a16:creationId xmlns:a16="http://schemas.microsoft.com/office/drawing/2014/main" id="{00000000-0008-0000-0000-00004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3435475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584</xdr:row>
      <xdr:rowOff>57150</xdr:rowOff>
    </xdr:from>
    <xdr:to>
      <xdr:col>1</xdr:col>
      <xdr:colOff>1285875</xdr:colOff>
      <xdr:row>584</xdr:row>
      <xdr:rowOff>1276350</xdr:rowOff>
    </xdr:to>
    <xdr:pic>
      <xdr:nvPicPr>
        <xdr:cNvPr id="763472" name="Рисунок 155" descr="9785000337073.jpg">
          <a:extLst>
            <a:ext uri="{FF2B5EF4-FFF2-40B4-BE49-F238E27FC236}">
              <a16:creationId xmlns:a16="http://schemas.microsoft.com/office/drawing/2014/main" id="{00000000-0008-0000-0000-00005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96254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26194</xdr:colOff>
      <xdr:row>585</xdr:row>
      <xdr:rowOff>100012</xdr:rowOff>
    </xdr:from>
    <xdr:to>
      <xdr:col>1</xdr:col>
      <xdr:colOff>1273969</xdr:colOff>
      <xdr:row>585</xdr:row>
      <xdr:rowOff>1319212</xdr:rowOff>
    </xdr:to>
    <xdr:pic>
      <xdr:nvPicPr>
        <xdr:cNvPr id="763473" name="Рисунок 156" descr="9785912827587.jpg">
          <a:extLst>
            <a:ext uri="{FF2B5EF4-FFF2-40B4-BE49-F238E27FC236}">
              <a16:creationId xmlns:a16="http://schemas.microsoft.com/office/drawing/2014/main" id="{00000000-0008-0000-0000-00005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916869356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586</xdr:row>
      <xdr:rowOff>85725</xdr:rowOff>
    </xdr:from>
    <xdr:to>
      <xdr:col>1</xdr:col>
      <xdr:colOff>1285875</xdr:colOff>
      <xdr:row>586</xdr:row>
      <xdr:rowOff>1276350</xdr:rowOff>
    </xdr:to>
    <xdr:pic>
      <xdr:nvPicPr>
        <xdr:cNvPr id="763474" name="Рисунок 157" descr="9785912826719.jpg">
          <a:extLst>
            <a:ext uri="{FF2B5EF4-FFF2-40B4-BE49-F238E27FC236}">
              <a16:creationId xmlns:a16="http://schemas.microsoft.com/office/drawing/2014/main" id="{00000000-0008-0000-0000-00005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9121900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587</xdr:row>
      <xdr:rowOff>57150</xdr:rowOff>
    </xdr:from>
    <xdr:to>
      <xdr:col>1</xdr:col>
      <xdr:colOff>1285875</xdr:colOff>
      <xdr:row>587</xdr:row>
      <xdr:rowOff>1295400</xdr:rowOff>
    </xdr:to>
    <xdr:pic>
      <xdr:nvPicPr>
        <xdr:cNvPr id="763475" name="Рисунок 158" descr="9785912828430.jpg">
          <a:extLst>
            <a:ext uri="{FF2B5EF4-FFF2-40B4-BE49-F238E27FC236}">
              <a16:creationId xmlns:a16="http://schemas.microsoft.com/office/drawing/2014/main" id="{00000000-0008-0000-0000-00005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00512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588</xdr:row>
      <xdr:rowOff>104775</xdr:rowOff>
    </xdr:from>
    <xdr:to>
      <xdr:col>1</xdr:col>
      <xdr:colOff>1285875</xdr:colOff>
      <xdr:row>588</xdr:row>
      <xdr:rowOff>1323975</xdr:rowOff>
    </xdr:to>
    <xdr:pic>
      <xdr:nvPicPr>
        <xdr:cNvPr id="763476" name="Рисунок 159" descr="9785912829116.jpg">
          <a:extLst>
            <a:ext uri="{FF2B5EF4-FFF2-40B4-BE49-F238E27FC236}">
              <a16:creationId xmlns:a16="http://schemas.microsoft.com/office/drawing/2014/main" id="{00000000-0008-0000-0000-00005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19794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589</xdr:row>
      <xdr:rowOff>76200</xdr:rowOff>
    </xdr:from>
    <xdr:to>
      <xdr:col>1</xdr:col>
      <xdr:colOff>1285875</xdr:colOff>
      <xdr:row>589</xdr:row>
      <xdr:rowOff>1276350</xdr:rowOff>
    </xdr:to>
    <xdr:pic>
      <xdr:nvPicPr>
        <xdr:cNvPr id="763477" name="Рисунок 160" descr="9785912829086.jpg">
          <a:extLst>
            <a:ext uri="{FF2B5EF4-FFF2-40B4-BE49-F238E27FC236}">
              <a16:creationId xmlns:a16="http://schemas.microsoft.com/office/drawing/2014/main" id="{00000000-0008-0000-0000-00005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03370050"/>
          <a:ext cx="12477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590</xdr:row>
      <xdr:rowOff>85725</xdr:rowOff>
    </xdr:from>
    <xdr:to>
      <xdr:col>1</xdr:col>
      <xdr:colOff>1285875</xdr:colOff>
      <xdr:row>590</xdr:row>
      <xdr:rowOff>1323975</xdr:rowOff>
    </xdr:to>
    <xdr:pic>
      <xdr:nvPicPr>
        <xdr:cNvPr id="763478" name="Рисунок 161" descr="9785912828102.jpg">
          <a:extLst>
            <a:ext uri="{FF2B5EF4-FFF2-40B4-BE49-F238E27FC236}">
              <a16:creationId xmlns:a16="http://schemas.microsoft.com/office/drawing/2014/main" id="{00000000-0008-0000-0000-00005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47988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592</xdr:row>
      <xdr:rowOff>104775</xdr:rowOff>
    </xdr:from>
    <xdr:to>
      <xdr:col>1</xdr:col>
      <xdr:colOff>1285875</xdr:colOff>
      <xdr:row>592</xdr:row>
      <xdr:rowOff>1323975</xdr:rowOff>
    </xdr:to>
    <xdr:pic>
      <xdr:nvPicPr>
        <xdr:cNvPr id="763479" name="Рисунок 162" descr="9785912826672.jpg">
          <a:extLst>
            <a:ext uri="{FF2B5EF4-FFF2-40B4-BE49-F238E27FC236}">
              <a16:creationId xmlns:a16="http://schemas.microsoft.com/office/drawing/2014/main" id="{00000000-0008-0000-0000-00005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76563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595</xdr:row>
      <xdr:rowOff>57150</xdr:rowOff>
    </xdr:from>
    <xdr:to>
      <xdr:col>1</xdr:col>
      <xdr:colOff>1285875</xdr:colOff>
      <xdr:row>595</xdr:row>
      <xdr:rowOff>1295400</xdr:rowOff>
    </xdr:to>
    <xdr:pic>
      <xdr:nvPicPr>
        <xdr:cNvPr id="763481" name="Рисунок 164" descr="9785912826641.jpg">
          <a:extLst>
            <a:ext uri="{FF2B5EF4-FFF2-40B4-BE49-F238E27FC236}">
              <a16:creationId xmlns:a16="http://schemas.microsoft.com/office/drawing/2014/main" id="{00000000-0008-0000-0000-00005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13285575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596</xdr:row>
      <xdr:rowOff>85725</xdr:rowOff>
    </xdr:from>
    <xdr:to>
      <xdr:col>1</xdr:col>
      <xdr:colOff>1285875</xdr:colOff>
      <xdr:row>596</xdr:row>
      <xdr:rowOff>1333500</xdr:rowOff>
    </xdr:to>
    <xdr:pic>
      <xdr:nvPicPr>
        <xdr:cNvPr id="763482" name="Рисунок 165" descr="9785912828256.jpg">
          <a:extLst>
            <a:ext uri="{FF2B5EF4-FFF2-40B4-BE49-F238E27FC236}">
              <a16:creationId xmlns:a16="http://schemas.microsoft.com/office/drawing/2014/main" id="{00000000-0008-0000-0000-00005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1473337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597</xdr:row>
      <xdr:rowOff>104775</xdr:rowOff>
    </xdr:from>
    <xdr:to>
      <xdr:col>1</xdr:col>
      <xdr:colOff>1285875</xdr:colOff>
      <xdr:row>597</xdr:row>
      <xdr:rowOff>1323975</xdr:rowOff>
    </xdr:to>
    <xdr:pic>
      <xdr:nvPicPr>
        <xdr:cNvPr id="763483" name="Рисунок 166" descr="9785912829093.jpg">
          <a:extLst>
            <a:ext uri="{FF2B5EF4-FFF2-40B4-BE49-F238E27FC236}">
              <a16:creationId xmlns:a16="http://schemas.microsoft.com/office/drawing/2014/main" id="{00000000-0008-0000-0000-00005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6171650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598</xdr:row>
      <xdr:rowOff>104775</xdr:rowOff>
    </xdr:from>
    <xdr:to>
      <xdr:col>1</xdr:col>
      <xdr:colOff>1285875</xdr:colOff>
      <xdr:row>598</xdr:row>
      <xdr:rowOff>1323975</xdr:rowOff>
    </xdr:to>
    <xdr:pic>
      <xdr:nvPicPr>
        <xdr:cNvPr id="763484" name="Рисунок 167" descr="9785912829123.jpg">
          <a:extLst>
            <a:ext uri="{FF2B5EF4-FFF2-40B4-BE49-F238E27FC236}">
              <a16:creationId xmlns:a16="http://schemas.microsoft.com/office/drawing/2014/main" id="{00000000-0008-0000-0000-00005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7590875"/>
          <a:ext cx="12573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599</xdr:row>
      <xdr:rowOff>57150</xdr:rowOff>
    </xdr:from>
    <xdr:to>
      <xdr:col>1</xdr:col>
      <xdr:colOff>1285875</xdr:colOff>
      <xdr:row>599</xdr:row>
      <xdr:rowOff>1295400</xdr:rowOff>
    </xdr:to>
    <xdr:pic>
      <xdr:nvPicPr>
        <xdr:cNvPr id="763485" name="Рисунок 168" descr="9785912828263.jpg">
          <a:extLst>
            <a:ext uri="{FF2B5EF4-FFF2-40B4-BE49-F238E27FC236}">
              <a16:creationId xmlns:a16="http://schemas.microsoft.com/office/drawing/2014/main" id="{00000000-0008-0000-0000-00005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8962475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600</xdr:row>
      <xdr:rowOff>152400</xdr:rowOff>
    </xdr:from>
    <xdr:to>
      <xdr:col>1</xdr:col>
      <xdr:colOff>1285875</xdr:colOff>
      <xdr:row>600</xdr:row>
      <xdr:rowOff>1323975</xdr:rowOff>
    </xdr:to>
    <xdr:pic>
      <xdr:nvPicPr>
        <xdr:cNvPr id="763486" name="Рисунок 169" descr="9785912826610.jpg">
          <a:extLst>
            <a:ext uri="{FF2B5EF4-FFF2-40B4-BE49-F238E27FC236}">
              <a16:creationId xmlns:a16="http://schemas.microsoft.com/office/drawing/2014/main" id="{00000000-0008-0000-0000-00005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0476950"/>
          <a:ext cx="123825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601</xdr:row>
      <xdr:rowOff>104775</xdr:rowOff>
    </xdr:from>
    <xdr:to>
      <xdr:col>1</xdr:col>
      <xdr:colOff>1285875</xdr:colOff>
      <xdr:row>601</xdr:row>
      <xdr:rowOff>1343025</xdr:rowOff>
    </xdr:to>
    <xdr:pic>
      <xdr:nvPicPr>
        <xdr:cNvPr id="763487" name="Рисунок 170" descr="9785912826733.jpg">
          <a:extLst>
            <a:ext uri="{FF2B5EF4-FFF2-40B4-BE49-F238E27FC236}">
              <a16:creationId xmlns:a16="http://schemas.microsoft.com/office/drawing/2014/main" id="{00000000-0008-0000-0000-00005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21848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602</xdr:row>
      <xdr:rowOff>57150</xdr:rowOff>
    </xdr:from>
    <xdr:to>
      <xdr:col>1</xdr:col>
      <xdr:colOff>1285875</xdr:colOff>
      <xdr:row>602</xdr:row>
      <xdr:rowOff>1304925</xdr:rowOff>
    </xdr:to>
    <xdr:pic>
      <xdr:nvPicPr>
        <xdr:cNvPr id="763488" name="Рисунок 171" descr="9785912828287.jpg">
          <a:extLst>
            <a:ext uri="{FF2B5EF4-FFF2-40B4-BE49-F238E27FC236}">
              <a16:creationId xmlns:a16="http://schemas.microsoft.com/office/drawing/2014/main" id="{00000000-0008-0000-0000-00006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3220150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603</xdr:row>
      <xdr:rowOff>57150</xdr:rowOff>
    </xdr:from>
    <xdr:to>
      <xdr:col>2</xdr:col>
      <xdr:colOff>0</xdr:colOff>
      <xdr:row>603</xdr:row>
      <xdr:rowOff>1333500</xdr:rowOff>
    </xdr:to>
    <xdr:pic>
      <xdr:nvPicPr>
        <xdr:cNvPr id="763489" name="Рисунок 172" descr="9785912829147.jpg">
          <a:extLst>
            <a:ext uri="{FF2B5EF4-FFF2-40B4-BE49-F238E27FC236}">
              <a16:creationId xmlns:a16="http://schemas.microsoft.com/office/drawing/2014/main" id="{00000000-0008-0000-0000-00006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4639375"/>
          <a:ext cx="126682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604</xdr:row>
      <xdr:rowOff>104775</xdr:rowOff>
    </xdr:from>
    <xdr:to>
      <xdr:col>1</xdr:col>
      <xdr:colOff>1285875</xdr:colOff>
      <xdr:row>604</xdr:row>
      <xdr:rowOff>1295400</xdr:rowOff>
    </xdr:to>
    <xdr:pic>
      <xdr:nvPicPr>
        <xdr:cNvPr id="763490" name="Рисунок 173" descr="9785912826740.jpg">
          <a:extLst>
            <a:ext uri="{FF2B5EF4-FFF2-40B4-BE49-F238E27FC236}">
              <a16:creationId xmlns:a16="http://schemas.microsoft.com/office/drawing/2014/main" id="{00000000-0008-0000-0000-00006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6106225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605</xdr:row>
      <xdr:rowOff>76200</xdr:rowOff>
    </xdr:from>
    <xdr:to>
      <xdr:col>1</xdr:col>
      <xdr:colOff>1285875</xdr:colOff>
      <xdr:row>605</xdr:row>
      <xdr:rowOff>1295400</xdr:rowOff>
    </xdr:to>
    <xdr:pic>
      <xdr:nvPicPr>
        <xdr:cNvPr id="763491" name="Рисунок 174" descr="9785912826689.jpg">
          <a:extLst>
            <a:ext uri="{FF2B5EF4-FFF2-40B4-BE49-F238E27FC236}">
              <a16:creationId xmlns:a16="http://schemas.microsoft.com/office/drawing/2014/main" id="{00000000-0008-0000-0000-00006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7496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606</xdr:row>
      <xdr:rowOff>57150</xdr:rowOff>
    </xdr:from>
    <xdr:to>
      <xdr:col>1</xdr:col>
      <xdr:colOff>1285875</xdr:colOff>
      <xdr:row>606</xdr:row>
      <xdr:rowOff>1333500</xdr:rowOff>
    </xdr:to>
    <xdr:pic>
      <xdr:nvPicPr>
        <xdr:cNvPr id="763492" name="Рисунок 175" descr="9785912826634.jpg">
          <a:extLst>
            <a:ext uri="{FF2B5EF4-FFF2-40B4-BE49-F238E27FC236}">
              <a16:creationId xmlns:a16="http://schemas.microsoft.com/office/drawing/2014/main" id="{00000000-0008-0000-0000-00006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28897050"/>
          <a:ext cx="12763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608</xdr:row>
      <xdr:rowOff>57150</xdr:rowOff>
    </xdr:from>
    <xdr:to>
      <xdr:col>1</xdr:col>
      <xdr:colOff>1285875</xdr:colOff>
      <xdr:row>608</xdr:row>
      <xdr:rowOff>1295400</xdr:rowOff>
    </xdr:to>
    <xdr:pic>
      <xdr:nvPicPr>
        <xdr:cNvPr id="763493" name="Рисунок 177" descr="9785912827563.jpg">
          <a:extLst>
            <a:ext uri="{FF2B5EF4-FFF2-40B4-BE49-F238E27FC236}">
              <a16:creationId xmlns:a16="http://schemas.microsoft.com/office/drawing/2014/main" id="{00000000-0008-0000-0000-00006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173550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609</xdr:row>
      <xdr:rowOff>142875</xdr:rowOff>
    </xdr:from>
    <xdr:to>
      <xdr:col>1</xdr:col>
      <xdr:colOff>1285875</xdr:colOff>
      <xdr:row>609</xdr:row>
      <xdr:rowOff>1381125</xdr:rowOff>
    </xdr:to>
    <xdr:pic>
      <xdr:nvPicPr>
        <xdr:cNvPr id="763494" name="Рисунок 179" descr="9785912827594.jpg">
          <a:extLst>
            <a:ext uri="{FF2B5EF4-FFF2-40B4-BE49-F238E27FC236}">
              <a16:creationId xmlns:a16="http://schemas.microsoft.com/office/drawing/2014/main" id="{00000000-0008-0000-0000-00006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3240450"/>
          <a:ext cx="124777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607</xdr:row>
      <xdr:rowOff>57150</xdr:rowOff>
    </xdr:from>
    <xdr:to>
      <xdr:col>1</xdr:col>
      <xdr:colOff>1285875</xdr:colOff>
      <xdr:row>607</xdr:row>
      <xdr:rowOff>1295400</xdr:rowOff>
    </xdr:to>
    <xdr:pic>
      <xdr:nvPicPr>
        <xdr:cNvPr id="763495" name="Рисунок 901" descr="9785912828119.jpg">
          <a:extLst>
            <a:ext uri="{FF2B5EF4-FFF2-40B4-BE49-F238E27FC236}">
              <a16:creationId xmlns:a16="http://schemas.microsoft.com/office/drawing/2014/main" id="{00000000-0008-0000-0000-00006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30316275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593</xdr:row>
      <xdr:rowOff>104775</xdr:rowOff>
    </xdr:from>
    <xdr:to>
      <xdr:col>1</xdr:col>
      <xdr:colOff>1285875</xdr:colOff>
      <xdr:row>593</xdr:row>
      <xdr:rowOff>1247775</xdr:rowOff>
    </xdr:to>
    <xdr:pic>
      <xdr:nvPicPr>
        <xdr:cNvPr id="763496" name="Рисунок 877" descr="9785912828447.jpg">
          <a:extLst>
            <a:ext uri="{FF2B5EF4-FFF2-40B4-BE49-F238E27FC236}">
              <a16:creationId xmlns:a16="http://schemas.microsoft.com/office/drawing/2014/main" id="{00000000-0008-0000-0000-00006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09075525"/>
          <a:ext cx="1190625" cy="1143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591</xdr:row>
      <xdr:rowOff>142875</xdr:rowOff>
    </xdr:from>
    <xdr:to>
      <xdr:col>1</xdr:col>
      <xdr:colOff>1285875</xdr:colOff>
      <xdr:row>591</xdr:row>
      <xdr:rowOff>1352550</xdr:rowOff>
    </xdr:to>
    <xdr:pic>
      <xdr:nvPicPr>
        <xdr:cNvPr id="763497" name="Рисунок 878" descr="9785912827570.jpg">
          <a:extLst>
            <a:ext uri="{FF2B5EF4-FFF2-40B4-BE49-F238E27FC236}">
              <a16:creationId xmlns:a16="http://schemas.microsoft.com/office/drawing/2014/main" id="{00000000-0008-0000-0000-00006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6275175"/>
          <a:ext cx="1238250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594</xdr:row>
      <xdr:rowOff>140494</xdr:rowOff>
    </xdr:from>
    <xdr:to>
      <xdr:col>2</xdr:col>
      <xdr:colOff>0</xdr:colOff>
      <xdr:row>594</xdr:row>
      <xdr:rowOff>1312069</xdr:rowOff>
    </xdr:to>
    <xdr:pic>
      <xdr:nvPicPr>
        <xdr:cNvPr id="763498" name="Рисунок 879" descr="9785912828249.jpg">
          <a:extLst>
            <a:ext uri="{FF2B5EF4-FFF2-40B4-BE49-F238E27FC236}">
              <a16:creationId xmlns:a16="http://schemas.microsoft.com/office/drawing/2014/main" id="{00000000-0008-0000-0000-00006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931078275"/>
          <a:ext cx="1228725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610</xdr:row>
      <xdr:rowOff>104775</xdr:rowOff>
    </xdr:from>
    <xdr:to>
      <xdr:col>2</xdr:col>
      <xdr:colOff>0</xdr:colOff>
      <xdr:row>610</xdr:row>
      <xdr:rowOff>1362075</xdr:rowOff>
    </xdr:to>
    <xdr:pic>
      <xdr:nvPicPr>
        <xdr:cNvPr id="763499" name="Рисунок 823" descr="9785912826627.jpg">
          <a:extLst>
            <a:ext uri="{FF2B5EF4-FFF2-40B4-BE49-F238E27FC236}">
              <a16:creationId xmlns:a16="http://schemas.microsoft.com/office/drawing/2014/main" id="{00000000-0008-0000-0000-00006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462157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624</xdr:row>
      <xdr:rowOff>19050</xdr:rowOff>
    </xdr:from>
    <xdr:to>
      <xdr:col>1</xdr:col>
      <xdr:colOff>1219200</xdr:colOff>
      <xdr:row>625</xdr:row>
      <xdr:rowOff>0</xdr:rowOff>
    </xdr:to>
    <xdr:pic>
      <xdr:nvPicPr>
        <xdr:cNvPr id="763500" name="Рисунок 184" descr="9785912827112.jpg">
          <a:extLst>
            <a:ext uri="{FF2B5EF4-FFF2-40B4-BE49-F238E27FC236}">
              <a16:creationId xmlns:a16="http://schemas.microsoft.com/office/drawing/2014/main" id="{00000000-0008-0000-0000-00006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13474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625</xdr:row>
      <xdr:rowOff>38100</xdr:rowOff>
    </xdr:from>
    <xdr:to>
      <xdr:col>1</xdr:col>
      <xdr:colOff>1200150</xdr:colOff>
      <xdr:row>626</xdr:row>
      <xdr:rowOff>0</xdr:rowOff>
    </xdr:to>
    <xdr:pic>
      <xdr:nvPicPr>
        <xdr:cNvPr id="763501" name="Рисунок 185" descr="9785912822858.jpg">
          <a:extLst>
            <a:ext uri="{FF2B5EF4-FFF2-40B4-BE49-F238E27FC236}">
              <a16:creationId xmlns:a16="http://schemas.microsoft.com/office/drawing/2014/main" id="{00000000-0008-0000-0000-00006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7857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625</xdr:row>
      <xdr:rowOff>1409700</xdr:rowOff>
    </xdr:from>
    <xdr:to>
      <xdr:col>1</xdr:col>
      <xdr:colOff>1181100</xdr:colOff>
      <xdr:row>626</xdr:row>
      <xdr:rowOff>1333500</xdr:rowOff>
    </xdr:to>
    <xdr:pic>
      <xdr:nvPicPr>
        <xdr:cNvPr id="763502" name="Рисунок 187" descr="9785912824838.jpg">
          <a:extLst>
            <a:ext uri="{FF2B5EF4-FFF2-40B4-BE49-F238E27FC236}">
              <a16:creationId xmlns:a16="http://schemas.microsoft.com/office/drawing/2014/main" id="{00000000-0008-0000-0000-00006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4157350"/>
          <a:ext cx="10096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627</xdr:row>
      <xdr:rowOff>38100</xdr:rowOff>
    </xdr:from>
    <xdr:to>
      <xdr:col>1</xdr:col>
      <xdr:colOff>1190625</xdr:colOff>
      <xdr:row>627</xdr:row>
      <xdr:rowOff>1409700</xdr:rowOff>
    </xdr:to>
    <xdr:pic>
      <xdr:nvPicPr>
        <xdr:cNvPr id="763503" name="Рисунок 188" descr="9785912823008.jpg">
          <a:extLst>
            <a:ext uri="{FF2B5EF4-FFF2-40B4-BE49-F238E27FC236}">
              <a16:creationId xmlns:a16="http://schemas.microsoft.com/office/drawing/2014/main" id="{00000000-0008-0000-0000-00006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56242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614</xdr:row>
      <xdr:rowOff>38100</xdr:rowOff>
    </xdr:from>
    <xdr:to>
      <xdr:col>1</xdr:col>
      <xdr:colOff>1152525</xdr:colOff>
      <xdr:row>614</xdr:row>
      <xdr:rowOff>1400175</xdr:rowOff>
    </xdr:to>
    <xdr:pic>
      <xdr:nvPicPr>
        <xdr:cNvPr id="763504" name="Рисунок 189" descr="9785912821493.jpg">
          <a:extLst>
            <a:ext uri="{FF2B5EF4-FFF2-40B4-BE49-F238E27FC236}">
              <a16:creationId xmlns:a16="http://schemas.microsoft.com/office/drawing/2014/main" id="{00000000-0008-0000-0000-00007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385935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615</xdr:row>
      <xdr:rowOff>38100</xdr:rowOff>
    </xdr:from>
    <xdr:to>
      <xdr:col>1</xdr:col>
      <xdr:colOff>1162050</xdr:colOff>
      <xdr:row>616</xdr:row>
      <xdr:rowOff>9525</xdr:rowOff>
    </xdr:to>
    <xdr:pic>
      <xdr:nvPicPr>
        <xdr:cNvPr id="763505" name="Рисунок 190" descr="9785912827136.jpg">
          <a:extLst>
            <a:ext uri="{FF2B5EF4-FFF2-40B4-BE49-F238E27FC236}">
              <a16:creationId xmlns:a16="http://schemas.microsoft.com/office/drawing/2014/main" id="{00000000-0008-0000-0000-00007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0012725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616</xdr:row>
      <xdr:rowOff>19050</xdr:rowOff>
    </xdr:from>
    <xdr:to>
      <xdr:col>1</xdr:col>
      <xdr:colOff>1123950</xdr:colOff>
      <xdr:row>616</xdr:row>
      <xdr:rowOff>1390650</xdr:rowOff>
    </xdr:to>
    <xdr:pic>
      <xdr:nvPicPr>
        <xdr:cNvPr id="763506" name="Рисунок 191" descr="9785912821509.jpg">
          <a:extLst>
            <a:ext uri="{FF2B5EF4-FFF2-40B4-BE49-F238E27FC236}">
              <a16:creationId xmlns:a16="http://schemas.microsoft.com/office/drawing/2014/main" id="{00000000-0008-0000-0000-00007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1412900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618</xdr:row>
      <xdr:rowOff>9525</xdr:rowOff>
    </xdr:from>
    <xdr:to>
      <xdr:col>1</xdr:col>
      <xdr:colOff>1143000</xdr:colOff>
      <xdr:row>618</xdr:row>
      <xdr:rowOff>1381125</xdr:rowOff>
    </xdr:to>
    <xdr:pic>
      <xdr:nvPicPr>
        <xdr:cNvPr id="763507" name="Рисунок 193" descr="9785000336540.jpg">
          <a:extLst>
            <a:ext uri="{FF2B5EF4-FFF2-40B4-BE49-F238E27FC236}">
              <a16:creationId xmlns:a16="http://schemas.microsoft.com/office/drawing/2014/main" id="{00000000-0008-0000-0000-00007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424182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628</xdr:row>
      <xdr:rowOff>9525</xdr:rowOff>
    </xdr:from>
    <xdr:to>
      <xdr:col>1</xdr:col>
      <xdr:colOff>1123950</xdr:colOff>
      <xdr:row>628</xdr:row>
      <xdr:rowOff>1381125</xdr:rowOff>
    </xdr:to>
    <xdr:pic>
      <xdr:nvPicPr>
        <xdr:cNvPr id="763508" name="Рисунок 194" descr="9785912823015.jpg">
          <a:extLst>
            <a:ext uri="{FF2B5EF4-FFF2-40B4-BE49-F238E27FC236}">
              <a16:creationId xmlns:a16="http://schemas.microsoft.com/office/drawing/2014/main" id="{00000000-0008-0000-0000-00007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70148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631</xdr:row>
      <xdr:rowOff>9525</xdr:rowOff>
    </xdr:from>
    <xdr:to>
      <xdr:col>1</xdr:col>
      <xdr:colOff>1123950</xdr:colOff>
      <xdr:row>631</xdr:row>
      <xdr:rowOff>1390650</xdr:rowOff>
    </xdr:to>
    <xdr:pic>
      <xdr:nvPicPr>
        <xdr:cNvPr id="763510" name="Рисунок 197" descr="9785912826573.jpg">
          <a:extLst>
            <a:ext uri="{FF2B5EF4-FFF2-40B4-BE49-F238E27FC236}">
              <a16:creationId xmlns:a16="http://schemas.microsoft.com/office/drawing/2014/main" id="{00000000-0008-0000-0000-00007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12725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632</xdr:row>
      <xdr:rowOff>0</xdr:rowOff>
    </xdr:from>
    <xdr:to>
      <xdr:col>1</xdr:col>
      <xdr:colOff>1123950</xdr:colOff>
      <xdr:row>632</xdr:row>
      <xdr:rowOff>1381125</xdr:rowOff>
    </xdr:to>
    <xdr:pic>
      <xdr:nvPicPr>
        <xdr:cNvPr id="763511" name="Рисунок 198" descr="9785912827150.jpg">
          <a:extLst>
            <a:ext uri="{FF2B5EF4-FFF2-40B4-BE49-F238E27FC236}">
              <a16:creationId xmlns:a16="http://schemas.microsoft.com/office/drawing/2014/main" id="{00000000-0008-0000-0000-00007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26822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633</xdr:row>
      <xdr:rowOff>0</xdr:rowOff>
    </xdr:from>
    <xdr:to>
      <xdr:col>1</xdr:col>
      <xdr:colOff>1123950</xdr:colOff>
      <xdr:row>634</xdr:row>
      <xdr:rowOff>9525</xdr:rowOff>
    </xdr:to>
    <xdr:pic>
      <xdr:nvPicPr>
        <xdr:cNvPr id="763512" name="Рисунок 199" descr="9785912826580.jpg">
          <a:extLst>
            <a:ext uri="{FF2B5EF4-FFF2-40B4-BE49-F238E27FC236}">
              <a16:creationId xmlns:a16="http://schemas.microsoft.com/office/drawing/2014/main" id="{00000000-0008-0000-0000-00007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4101450"/>
          <a:ext cx="1028700" cy="14287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634</xdr:row>
      <xdr:rowOff>38100</xdr:rowOff>
    </xdr:from>
    <xdr:to>
      <xdr:col>1</xdr:col>
      <xdr:colOff>1123950</xdr:colOff>
      <xdr:row>634</xdr:row>
      <xdr:rowOff>1409700</xdr:rowOff>
    </xdr:to>
    <xdr:pic>
      <xdr:nvPicPr>
        <xdr:cNvPr id="763513" name="Рисунок 200" descr="9785912821400.jpg">
          <a:extLst>
            <a:ext uri="{FF2B5EF4-FFF2-40B4-BE49-F238E27FC236}">
              <a16:creationId xmlns:a16="http://schemas.microsoft.com/office/drawing/2014/main" id="{00000000-0008-0000-0000-00007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55587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635</xdr:row>
      <xdr:rowOff>57150</xdr:rowOff>
    </xdr:from>
    <xdr:to>
      <xdr:col>1</xdr:col>
      <xdr:colOff>1114425</xdr:colOff>
      <xdr:row>635</xdr:row>
      <xdr:rowOff>1390650</xdr:rowOff>
    </xdr:to>
    <xdr:pic>
      <xdr:nvPicPr>
        <xdr:cNvPr id="763514" name="Рисунок 201" descr="9785912824852.jpg">
          <a:extLst>
            <a:ext uri="{FF2B5EF4-FFF2-40B4-BE49-F238E27FC236}">
              <a16:creationId xmlns:a16="http://schemas.microsoft.com/office/drawing/2014/main" id="{00000000-0008-0000-0000-00007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6997050"/>
          <a:ext cx="10191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636</xdr:row>
      <xdr:rowOff>19050</xdr:rowOff>
    </xdr:from>
    <xdr:to>
      <xdr:col>1</xdr:col>
      <xdr:colOff>1085850</xdr:colOff>
      <xdr:row>636</xdr:row>
      <xdr:rowOff>1390650</xdr:rowOff>
    </xdr:to>
    <xdr:pic>
      <xdr:nvPicPr>
        <xdr:cNvPr id="763515" name="Рисунок 202" descr="9785912824869.jpg">
          <a:extLst>
            <a:ext uri="{FF2B5EF4-FFF2-40B4-BE49-F238E27FC236}">
              <a16:creationId xmlns:a16="http://schemas.microsoft.com/office/drawing/2014/main" id="{00000000-0008-0000-0000-00007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8378175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637</xdr:row>
      <xdr:rowOff>38100</xdr:rowOff>
    </xdr:from>
    <xdr:to>
      <xdr:col>1</xdr:col>
      <xdr:colOff>1123950</xdr:colOff>
      <xdr:row>637</xdr:row>
      <xdr:rowOff>1409700</xdr:rowOff>
    </xdr:to>
    <xdr:pic>
      <xdr:nvPicPr>
        <xdr:cNvPr id="763516" name="Рисунок 203" descr="9785912828058.jpg">
          <a:extLst>
            <a:ext uri="{FF2B5EF4-FFF2-40B4-BE49-F238E27FC236}">
              <a16:creationId xmlns:a16="http://schemas.microsoft.com/office/drawing/2014/main" id="{00000000-0008-0000-0000-00007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981645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638</xdr:row>
      <xdr:rowOff>0</xdr:rowOff>
    </xdr:from>
    <xdr:to>
      <xdr:col>1</xdr:col>
      <xdr:colOff>1171575</xdr:colOff>
      <xdr:row>638</xdr:row>
      <xdr:rowOff>1428750</xdr:rowOff>
    </xdr:to>
    <xdr:pic>
      <xdr:nvPicPr>
        <xdr:cNvPr id="763517" name="Рисунок 204" descr="9785912828065.jpg">
          <a:extLst>
            <a:ext uri="{FF2B5EF4-FFF2-40B4-BE49-F238E27FC236}">
              <a16:creationId xmlns:a16="http://schemas.microsoft.com/office/drawing/2014/main" id="{00000000-0008-0000-0000-00007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71197575"/>
          <a:ext cx="107632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638</xdr:row>
      <xdr:rowOff>1400175</xdr:rowOff>
    </xdr:from>
    <xdr:to>
      <xdr:col>1</xdr:col>
      <xdr:colOff>1162050</xdr:colOff>
      <xdr:row>639</xdr:row>
      <xdr:rowOff>1400175</xdr:rowOff>
    </xdr:to>
    <xdr:pic>
      <xdr:nvPicPr>
        <xdr:cNvPr id="763518" name="Рисунок 205" descr="9785912826597.jpg">
          <a:extLst>
            <a:ext uri="{FF2B5EF4-FFF2-40B4-BE49-F238E27FC236}">
              <a16:creationId xmlns:a16="http://schemas.microsoft.com/office/drawing/2014/main" id="{00000000-0008-0000-0000-00007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259775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640</xdr:row>
      <xdr:rowOff>19050</xdr:rowOff>
    </xdr:from>
    <xdr:to>
      <xdr:col>1</xdr:col>
      <xdr:colOff>1162050</xdr:colOff>
      <xdr:row>640</xdr:row>
      <xdr:rowOff>1381125</xdr:rowOff>
    </xdr:to>
    <xdr:pic>
      <xdr:nvPicPr>
        <xdr:cNvPr id="763519" name="Рисунок 206" descr="9785912828072.jpg">
          <a:extLst>
            <a:ext uri="{FF2B5EF4-FFF2-40B4-BE49-F238E27FC236}">
              <a16:creationId xmlns:a16="http://schemas.microsoft.com/office/drawing/2014/main" id="{00000000-0008-0000-0000-00007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740550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641</xdr:row>
      <xdr:rowOff>28575</xdr:rowOff>
    </xdr:from>
    <xdr:to>
      <xdr:col>1</xdr:col>
      <xdr:colOff>1190625</xdr:colOff>
      <xdr:row>641</xdr:row>
      <xdr:rowOff>1400175</xdr:rowOff>
    </xdr:to>
    <xdr:pic>
      <xdr:nvPicPr>
        <xdr:cNvPr id="763520" name="Рисунок 207" descr="9785912828089.jpg">
          <a:extLst>
            <a:ext uri="{FF2B5EF4-FFF2-40B4-BE49-F238E27FC236}">
              <a16:creationId xmlns:a16="http://schemas.microsoft.com/office/drawing/2014/main" id="{00000000-0008-0000-0000-00008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754838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621</xdr:row>
      <xdr:rowOff>28575</xdr:rowOff>
    </xdr:from>
    <xdr:to>
      <xdr:col>1</xdr:col>
      <xdr:colOff>1190625</xdr:colOff>
      <xdr:row>621</xdr:row>
      <xdr:rowOff>1371600</xdr:rowOff>
    </xdr:to>
    <xdr:pic>
      <xdr:nvPicPr>
        <xdr:cNvPr id="763521" name="Рисунок 905" descr="9785912827129.jpg">
          <a:extLst>
            <a:ext uri="{FF2B5EF4-FFF2-40B4-BE49-F238E27FC236}">
              <a16:creationId xmlns:a16="http://schemas.microsoft.com/office/drawing/2014/main" id="{00000000-0008-0000-0000-00008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7794650"/>
          <a:ext cx="10572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622</xdr:row>
      <xdr:rowOff>0</xdr:rowOff>
    </xdr:from>
    <xdr:to>
      <xdr:col>1</xdr:col>
      <xdr:colOff>1152525</xdr:colOff>
      <xdr:row>622</xdr:row>
      <xdr:rowOff>1381125</xdr:rowOff>
    </xdr:to>
    <xdr:pic>
      <xdr:nvPicPr>
        <xdr:cNvPr id="763522" name="Рисунок 906" descr="9785912824876.jpg">
          <a:extLst>
            <a:ext uri="{FF2B5EF4-FFF2-40B4-BE49-F238E27FC236}">
              <a16:creationId xmlns:a16="http://schemas.microsoft.com/office/drawing/2014/main" id="{00000000-0008-0000-0000-00008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491853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613</xdr:row>
      <xdr:rowOff>57150</xdr:rowOff>
    </xdr:from>
    <xdr:to>
      <xdr:col>1</xdr:col>
      <xdr:colOff>1162050</xdr:colOff>
      <xdr:row>613</xdr:row>
      <xdr:rowOff>1419225</xdr:rowOff>
    </xdr:to>
    <xdr:pic>
      <xdr:nvPicPr>
        <xdr:cNvPr id="763523" name="Рисунок 825" descr="9785000336533.jpg">
          <a:extLst>
            <a:ext uri="{FF2B5EF4-FFF2-40B4-BE49-F238E27FC236}">
              <a16:creationId xmlns:a16="http://schemas.microsoft.com/office/drawing/2014/main" id="{00000000-0008-0000-0000-00008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371933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629</xdr:row>
      <xdr:rowOff>0</xdr:rowOff>
    </xdr:from>
    <xdr:to>
      <xdr:col>1</xdr:col>
      <xdr:colOff>1095375</xdr:colOff>
      <xdr:row>629</xdr:row>
      <xdr:rowOff>1362075</xdr:rowOff>
    </xdr:to>
    <xdr:pic>
      <xdr:nvPicPr>
        <xdr:cNvPr id="763524" name="Рисунок 826" descr="9785912826603.jpg">
          <a:extLst>
            <a:ext uri="{FF2B5EF4-FFF2-40B4-BE49-F238E27FC236}">
              <a16:creationId xmlns:a16="http://schemas.microsoft.com/office/drawing/2014/main" id="{00000000-0008-0000-0000-00008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842455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649</xdr:row>
      <xdr:rowOff>9525</xdr:rowOff>
    </xdr:from>
    <xdr:to>
      <xdr:col>1</xdr:col>
      <xdr:colOff>1238250</xdr:colOff>
      <xdr:row>649</xdr:row>
      <xdr:rowOff>1409700</xdr:rowOff>
    </xdr:to>
    <xdr:pic>
      <xdr:nvPicPr>
        <xdr:cNvPr id="763525" name="Рисунок 210" descr="9785000336618.jpg">
          <a:extLst>
            <a:ext uri="{FF2B5EF4-FFF2-40B4-BE49-F238E27FC236}">
              <a16:creationId xmlns:a16="http://schemas.microsoft.com/office/drawing/2014/main" id="{00000000-0008-0000-0000-00008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848850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644</xdr:row>
      <xdr:rowOff>9525</xdr:rowOff>
    </xdr:from>
    <xdr:to>
      <xdr:col>1</xdr:col>
      <xdr:colOff>1238250</xdr:colOff>
      <xdr:row>644</xdr:row>
      <xdr:rowOff>1390650</xdr:rowOff>
    </xdr:to>
    <xdr:pic>
      <xdr:nvPicPr>
        <xdr:cNvPr id="763526" name="Рисунок 211" descr="9785000336427.jpg">
          <a:extLst>
            <a:ext uri="{FF2B5EF4-FFF2-40B4-BE49-F238E27FC236}">
              <a16:creationId xmlns:a16="http://schemas.microsoft.com/office/drawing/2014/main" id="{00000000-0008-0000-0000-00008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83889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645</xdr:row>
      <xdr:rowOff>28575</xdr:rowOff>
    </xdr:from>
    <xdr:to>
      <xdr:col>1</xdr:col>
      <xdr:colOff>1247775</xdr:colOff>
      <xdr:row>645</xdr:row>
      <xdr:rowOff>1390650</xdr:rowOff>
    </xdr:to>
    <xdr:pic>
      <xdr:nvPicPr>
        <xdr:cNvPr id="763527" name="Рисунок 212" descr="9785000336625.jpg">
          <a:extLst>
            <a:ext uri="{FF2B5EF4-FFF2-40B4-BE49-F238E27FC236}">
              <a16:creationId xmlns:a16="http://schemas.microsoft.com/office/drawing/2014/main" id="{00000000-0008-0000-0000-00008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98272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653</xdr:row>
      <xdr:rowOff>9525</xdr:rowOff>
    </xdr:from>
    <xdr:to>
      <xdr:col>1</xdr:col>
      <xdr:colOff>1276350</xdr:colOff>
      <xdr:row>654</xdr:row>
      <xdr:rowOff>0</xdr:rowOff>
    </xdr:to>
    <xdr:pic>
      <xdr:nvPicPr>
        <xdr:cNvPr id="763528" name="Рисунок 213" descr="9785000336465.jpg">
          <a:extLst>
            <a:ext uri="{FF2B5EF4-FFF2-40B4-BE49-F238E27FC236}">
              <a16:creationId xmlns:a16="http://schemas.microsoft.com/office/drawing/2014/main" id="{00000000-0008-0000-0000-00008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9809425"/>
          <a:ext cx="11430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652</xdr:row>
      <xdr:rowOff>0</xdr:rowOff>
    </xdr:from>
    <xdr:to>
      <xdr:col>1</xdr:col>
      <xdr:colOff>1238250</xdr:colOff>
      <xdr:row>652</xdr:row>
      <xdr:rowOff>1381125</xdr:rowOff>
    </xdr:to>
    <xdr:pic>
      <xdr:nvPicPr>
        <xdr:cNvPr id="763529" name="Рисунок 214" descr="9785000336437.jpg">
          <a:extLst>
            <a:ext uri="{FF2B5EF4-FFF2-40B4-BE49-F238E27FC236}">
              <a16:creationId xmlns:a16="http://schemas.microsoft.com/office/drawing/2014/main" id="{00000000-0008-0000-0000-00008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883806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654</xdr:row>
      <xdr:rowOff>9525</xdr:rowOff>
    </xdr:from>
    <xdr:to>
      <xdr:col>1</xdr:col>
      <xdr:colOff>1276350</xdr:colOff>
      <xdr:row>654</xdr:row>
      <xdr:rowOff>1390650</xdr:rowOff>
    </xdr:to>
    <xdr:pic>
      <xdr:nvPicPr>
        <xdr:cNvPr id="763530" name="Рисунок 216" descr="9785000336632.jpg">
          <a:extLst>
            <a:ext uri="{FF2B5EF4-FFF2-40B4-BE49-F238E27FC236}">
              <a16:creationId xmlns:a16="http://schemas.microsoft.com/office/drawing/2014/main" id="{00000000-0008-0000-0000-00008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1228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646</xdr:row>
      <xdr:rowOff>9525</xdr:rowOff>
    </xdr:from>
    <xdr:to>
      <xdr:col>1</xdr:col>
      <xdr:colOff>1228725</xdr:colOff>
      <xdr:row>646</xdr:row>
      <xdr:rowOff>1371600</xdr:rowOff>
    </xdr:to>
    <xdr:pic>
      <xdr:nvPicPr>
        <xdr:cNvPr id="763531" name="Рисунок 217" descr="9785000336472.jpg">
          <a:extLst>
            <a:ext uri="{FF2B5EF4-FFF2-40B4-BE49-F238E27FC236}">
              <a16:creationId xmlns:a16="http://schemas.microsoft.com/office/drawing/2014/main" id="{00000000-0008-0000-0000-00008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12274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655</xdr:row>
      <xdr:rowOff>9525</xdr:rowOff>
    </xdr:from>
    <xdr:to>
      <xdr:col>1</xdr:col>
      <xdr:colOff>1238250</xdr:colOff>
      <xdr:row>655</xdr:row>
      <xdr:rowOff>1390650</xdr:rowOff>
    </xdr:to>
    <xdr:pic>
      <xdr:nvPicPr>
        <xdr:cNvPr id="763532" name="Рисунок 218" descr="9785000336441.jpg">
          <a:extLst>
            <a:ext uri="{FF2B5EF4-FFF2-40B4-BE49-F238E27FC236}">
              <a16:creationId xmlns:a16="http://schemas.microsoft.com/office/drawing/2014/main" id="{00000000-0008-0000-0000-00008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9264787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656</xdr:row>
      <xdr:rowOff>0</xdr:rowOff>
    </xdr:from>
    <xdr:to>
      <xdr:col>1</xdr:col>
      <xdr:colOff>1209675</xdr:colOff>
      <xdr:row>656</xdr:row>
      <xdr:rowOff>1400175</xdr:rowOff>
    </xdr:to>
    <xdr:pic>
      <xdr:nvPicPr>
        <xdr:cNvPr id="763533" name="Рисунок 221" descr="9785000336496.jpg">
          <a:extLst>
            <a:ext uri="{FF2B5EF4-FFF2-40B4-BE49-F238E27FC236}">
              <a16:creationId xmlns:a16="http://schemas.microsoft.com/office/drawing/2014/main" id="{00000000-0008-0000-0000-00008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940575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657</xdr:row>
      <xdr:rowOff>0</xdr:rowOff>
    </xdr:from>
    <xdr:to>
      <xdr:col>1</xdr:col>
      <xdr:colOff>1200150</xdr:colOff>
      <xdr:row>657</xdr:row>
      <xdr:rowOff>1400175</xdr:rowOff>
    </xdr:to>
    <xdr:pic>
      <xdr:nvPicPr>
        <xdr:cNvPr id="763534" name="Рисунок 222" descr="9785000336601.jpg">
          <a:extLst>
            <a:ext uri="{FF2B5EF4-FFF2-40B4-BE49-F238E27FC236}">
              <a16:creationId xmlns:a16="http://schemas.microsoft.com/office/drawing/2014/main" id="{00000000-0008-0000-0000-00008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954768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650</xdr:row>
      <xdr:rowOff>28575</xdr:rowOff>
    </xdr:from>
    <xdr:to>
      <xdr:col>1</xdr:col>
      <xdr:colOff>1247775</xdr:colOff>
      <xdr:row>650</xdr:row>
      <xdr:rowOff>1371600</xdr:rowOff>
    </xdr:to>
    <xdr:pic>
      <xdr:nvPicPr>
        <xdr:cNvPr id="763535" name="Рисунок 847" descr="9785000336458.jpg">
          <a:extLst>
            <a:ext uri="{FF2B5EF4-FFF2-40B4-BE49-F238E27FC236}">
              <a16:creationId xmlns:a16="http://schemas.microsoft.com/office/drawing/2014/main" id="{00000000-0008-0000-0000-00008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6323275"/>
          <a:ext cx="11144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647</xdr:row>
      <xdr:rowOff>38100</xdr:rowOff>
    </xdr:from>
    <xdr:to>
      <xdr:col>1</xdr:col>
      <xdr:colOff>1228725</xdr:colOff>
      <xdr:row>647</xdr:row>
      <xdr:rowOff>1400175</xdr:rowOff>
    </xdr:to>
    <xdr:pic>
      <xdr:nvPicPr>
        <xdr:cNvPr id="763536" name="Рисунок 848" descr="9785000336489.jpg">
          <a:extLst>
            <a:ext uri="{FF2B5EF4-FFF2-40B4-BE49-F238E27FC236}">
              <a16:creationId xmlns:a16="http://schemas.microsoft.com/office/drawing/2014/main" id="{00000000-0008-0000-0000-00009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26752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660</xdr:row>
      <xdr:rowOff>9525</xdr:rowOff>
    </xdr:from>
    <xdr:to>
      <xdr:col>1</xdr:col>
      <xdr:colOff>1238250</xdr:colOff>
      <xdr:row>660</xdr:row>
      <xdr:rowOff>1390650</xdr:rowOff>
    </xdr:to>
    <xdr:pic>
      <xdr:nvPicPr>
        <xdr:cNvPr id="763538" name="Рисунок 228" descr="9785912822094.jpg">
          <a:extLst>
            <a:ext uri="{FF2B5EF4-FFF2-40B4-BE49-F238E27FC236}">
              <a16:creationId xmlns:a16="http://schemas.microsoft.com/office/drawing/2014/main" id="{00000000-0008-0000-0000-00009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004012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661</xdr:row>
      <xdr:rowOff>9525</xdr:rowOff>
    </xdr:from>
    <xdr:to>
      <xdr:col>1</xdr:col>
      <xdr:colOff>1238250</xdr:colOff>
      <xdr:row>662</xdr:row>
      <xdr:rowOff>9525</xdr:rowOff>
    </xdr:to>
    <xdr:pic>
      <xdr:nvPicPr>
        <xdr:cNvPr id="763539" name="Рисунок 229" descr="9785912822100.jpg">
          <a:extLst>
            <a:ext uri="{FF2B5EF4-FFF2-40B4-BE49-F238E27FC236}">
              <a16:creationId xmlns:a16="http://schemas.microsoft.com/office/drawing/2014/main" id="{00000000-0008-0000-0000-00009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1820450"/>
          <a:ext cx="10668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662</xdr:row>
      <xdr:rowOff>28575</xdr:rowOff>
    </xdr:from>
    <xdr:to>
      <xdr:col>1</xdr:col>
      <xdr:colOff>1200150</xdr:colOff>
      <xdr:row>662</xdr:row>
      <xdr:rowOff>1409700</xdr:rowOff>
    </xdr:to>
    <xdr:pic>
      <xdr:nvPicPr>
        <xdr:cNvPr id="763540" name="Рисунок 230" descr="9785912826023.jpg">
          <a:extLst>
            <a:ext uri="{FF2B5EF4-FFF2-40B4-BE49-F238E27FC236}">
              <a16:creationId xmlns:a16="http://schemas.microsoft.com/office/drawing/2014/main" id="{00000000-0008-0000-0000-00009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32587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663</xdr:row>
      <xdr:rowOff>9525</xdr:rowOff>
    </xdr:from>
    <xdr:to>
      <xdr:col>1</xdr:col>
      <xdr:colOff>1209675</xdr:colOff>
      <xdr:row>663</xdr:row>
      <xdr:rowOff>1409700</xdr:rowOff>
    </xdr:to>
    <xdr:pic>
      <xdr:nvPicPr>
        <xdr:cNvPr id="763541" name="Рисунок 231" descr="9785912826214.jpg">
          <a:extLst>
            <a:ext uri="{FF2B5EF4-FFF2-40B4-BE49-F238E27FC236}">
              <a16:creationId xmlns:a16="http://schemas.microsoft.com/office/drawing/2014/main" id="{00000000-0008-0000-0000-00009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46589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676</xdr:row>
      <xdr:rowOff>38100</xdr:rowOff>
    </xdr:from>
    <xdr:to>
      <xdr:col>1</xdr:col>
      <xdr:colOff>1162050</xdr:colOff>
      <xdr:row>676</xdr:row>
      <xdr:rowOff>1400175</xdr:rowOff>
    </xdr:to>
    <xdr:pic>
      <xdr:nvPicPr>
        <xdr:cNvPr id="763542" name="Рисунок 715" descr="9785912826856.jpg">
          <a:extLst>
            <a:ext uri="{FF2B5EF4-FFF2-40B4-BE49-F238E27FC236}">
              <a16:creationId xmlns:a16="http://schemas.microsoft.com/office/drawing/2014/main" id="{00000000-0008-0000-0000-00009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7421150"/>
          <a:ext cx="9810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678</xdr:row>
      <xdr:rowOff>38100</xdr:rowOff>
    </xdr:from>
    <xdr:to>
      <xdr:col>1</xdr:col>
      <xdr:colOff>1181100</xdr:colOff>
      <xdr:row>678</xdr:row>
      <xdr:rowOff>1362075</xdr:rowOff>
    </xdr:to>
    <xdr:pic>
      <xdr:nvPicPr>
        <xdr:cNvPr id="763543" name="Рисунок 716" descr="9785912823466.jpg">
          <a:extLst>
            <a:ext uri="{FF2B5EF4-FFF2-40B4-BE49-F238E27FC236}">
              <a16:creationId xmlns:a16="http://schemas.microsoft.com/office/drawing/2014/main" id="{00000000-0008-0000-0000-00009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0259600"/>
          <a:ext cx="9715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679</xdr:row>
      <xdr:rowOff>28575</xdr:rowOff>
    </xdr:from>
    <xdr:to>
      <xdr:col>1</xdr:col>
      <xdr:colOff>1162050</xdr:colOff>
      <xdr:row>679</xdr:row>
      <xdr:rowOff>1371600</xdr:rowOff>
    </xdr:to>
    <xdr:pic>
      <xdr:nvPicPr>
        <xdr:cNvPr id="763544" name="Рисунок 718" descr="9785912823473.jpg">
          <a:extLst>
            <a:ext uri="{FF2B5EF4-FFF2-40B4-BE49-F238E27FC236}">
              <a16:creationId xmlns:a16="http://schemas.microsoft.com/office/drawing/2014/main" id="{00000000-0008-0000-0000-00009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166930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681</xdr:row>
      <xdr:rowOff>38100</xdr:rowOff>
    </xdr:from>
    <xdr:to>
      <xdr:col>1</xdr:col>
      <xdr:colOff>1162050</xdr:colOff>
      <xdr:row>681</xdr:row>
      <xdr:rowOff>1381125</xdr:rowOff>
    </xdr:to>
    <xdr:pic>
      <xdr:nvPicPr>
        <xdr:cNvPr id="763545" name="Рисунок 720" descr="9785912823985.jpg">
          <a:extLst>
            <a:ext uri="{FF2B5EF4-FFF2-40B4-BE49-F238E27FC236}">
              <a16:creationId xmlns:a16="http://schemas.microsoft.com/office/drawing/2014/main" id="{00000000-0008-0000-0000-00009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8" y="1014807788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685</xdr:row>
      <xdr:rowOff>28575</xdr:rowOff>
    </xdr:from>
    <xdr:to>
      <xdr:col>1</xdr:col>
      <xdr:colOff>1162050</xdr:colOff>
      <xdr:row>685</xdr:row>
      <xdr:rowOff>1390650</xdr:rowOff>
    </xdr:to>
    <xdr:pic>
      <xdr:nvPicPr>
        <xdr:cNvPr id="763546" name="Рисунок 723" descr="9785912826849.jpg">
          <a:extLst>
            <a:ext uri="{FF2B5EF4-FFF2-40B4-BE49-F238E27FC236}">
              <a16:creationId xmlns:a16="http://schemas.microsoft.com/office/drawing/2014/main" id="{00000000-0008-0000-0000-00009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018465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687</xdr:row>
      <xdr:rowOff>85725</xdr:rowOff>
    </xdr:from>
    <xdr:to>
      <xdr:col>1</xdr:col>
      <xdr:colOff>1143000</xdr:colOff>
      <xdr:row>688</xdr:row>
      <xdr:rowOff>9525</xdr:rowOff>
    </xdr:to>
    <xdr:pic>
      <xdr:nvPicPr>
        <xdr:cNvPr id="763547" name="Рисунок 725" descr="9785912825859.jpg">
          <a:extLst>
            <a:ext uri="{FF2B5EF4-FFF2-40B4-BE49-F238E27FC236}">
              <a16:creationId xmlns:a16="http://schemas.microsoft.com/office/drawing/2014/main" id="{00000000-0008-0000-0000-00009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2308025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688</xdr:row>
      <xdr:rowOff>28575</xdr:rowOff>
    </xdr:from>
    <xdr:to>
      <xdr:col>1</xdr:col>
      <xdr:colOff>1152525</xdr:colOff>
      <xdr:row>689</xdr:row>
      <xdr:rowOff>0</xdr:rowOff>
    </xdr:to>
    <xdr:pic>
      <xdr:nvPicPr>
        <xdr:cNvPr id="763548" name="Рисунок 726" descr="9785912823626.jpg">
          <a:extLst>
            <a:ext uri="{FF2B5EF4-FFF2-40B4-BE49-F238E27FC236}">
              <a16:creationId xmlns:a16="http://schemas.microsoft.com/office/drawing/2014/main" id="{00000000-0008-0000-0000-00009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1024716169"/>
          <a:ext cx="981075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689</xdr:row>
      <xdr:rowOff>19050</xdr:rowOff>
    </xdr:from>
    <xdr:to>
      <xdr:col>1</xdr:col>
      <xdr:colOff>1114425</xdr:colOff>
      <xdr:row>689</xdr:row>
      <xdr:rowOff>1390650</xdr:rowOff>
    </xdr:to>
    <xdr:pic>
      <xdr:nvPicPr>
        <xdr:cNvPr id="763549" name="Рисунок 727" descr="9785912826863.jpg">
          <a:extLst>
            <a:ext uri="{FF2B5EF4-FFF2-40B4-BE49-F238E27FC236}">
              <a16:creationId xmlns:a16="http://schemas.microsoft.com/office/drawing/2014/main" id="{00000000-0008-0000-0000-00009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585202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692</xdr:row>
      <xdr:rowOff>38100</xdr:rowOff>
    </xdr:from>
    <xdr:to>
      <xdr:col>1</xdr:col>
      <xdr:colOff>1162050</xdr:colOff>
      <xdr:row>692</xdr:row>
      <xdr:rowOff>1409700</xdr:rowOff>
    </xdr:to>
    <xdr:pic>
      <xdr:nvPicPr>
        <xdr:cNvPr id="763550" name="Рисунок 731" descr="9785912823602.jpg">
          <a:extLst>
            <a:ext uri="{FF2B5EF4-FFF2-40B4-BE49-F238E27FC236}">
              <a16:creationId xmlns:a16="http://schemas.microsoft.com/office/drawing/2014/main" id="{00000000-0008-0000-0000-00009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0128750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694</xdr:row>
      <xdr:rowOff>19050</xdr:rowOff>
    </xdr:from>
    <xdr:to>
      <xdr:col>1</xdr:col>
      <xdr:colOff>1181100</xdr:colOff>
      <xdr:row>694</xdr:row>
      <xdr:rowOff>1390650</xdr:rowOff>
    </xdr:to>
    <xdr:pic>
      <xdr:nvPicPr>
        <xdr:cNvPr id="763551" name="Рисунок 733" descr="9785912827525.jpg">
          <a:extLst>
            <a:ext uri="{FF2B5EF4-FFF2-40B4-BE49-F238E27FC236}">
              <a16:creationId xmlns:a16="http://schemas.microsoft.com/office/drawing/2014/main" id="{00000000-0008-0000-0000-00009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294815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695</xdr:row>
      <xdr:rowOff>38100</xdr:rowOff>
    </xdr:from>
    <xdr:to>
      <xdr:col>1</xdr:col>
      <xdr:colOff>1162050</xdr:colOff>
      <xdr:row>695</xdr:row>
      <xdr:rowOff>1400175</xdr:rowOff>
    </xdr:to>
    <xdr:pic>
      <xdr:nvPicPr>
        <xdr:cNvPr id="763552" name="Рисунок 734" descr="9785912826832.jpg">
          <a:extLst>
            <a:ext uri="{FF2B5EF4-FFF2-40B4-BE49-F238E27FC236}">
              <a16:creationId xmlns:a16="http://schemas.microsoft.com/office/drawing/2014/main" id="{00000000-0008-0000-0000-0000A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43864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696</xdr:row>
      <xdr:rowOff>9525</xdr:rowOff>
    </xdr:from>
    <xdr:to>
      <xdr:col>1</xdr:col>
      <xdr:colOff>1162050</xdr:colOff>
      <xdr:row>696</xdr:row>
      <xdr:rowOff>1381125</xdr:rowOff>
    </xdr:to>
    <xdr:pic>
      <xdr:nvPicPr>
        <xdr:cNvPr id="763553" name="Рисунок 735" descr="9785912825866.jpg">
          <a:extLst>
            <a:ext uri="{FF2B5EF4-FFF2-40B4-BE49-F238E27FC236}">
              <a16:creationId xmlns:a16="http://schemas.microsoft.com/office/drawing/2014/main" id="{00000000-0008-0000-0000-0000A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577707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697</xdr:row>
      <xdr:rowOff>38100</xdr:rowOff>
    </xdr:from>
    <xdr:to>
      <xdr:col>1</xdr:col>
      <xdr:colOff>1162050</xdr:colOff>
      <xdr:row>697</xdr:row>
      <xdr:rowOff>1400175</xdr:rowOff>
    </xdr:to>
    <xdr:pic>
      <xdr:nvPicPr>
        <xdr:cNvPr id="763554" name="Рисунок 736" descr="9785912823619.jpg">
          <a:extLst>
            <a:ext uri="{FF2B5EF4-FFF2-40B4-BE49-F238E27FC236}">
              <a16:creationId xmlns:a16="http://schemas.microsoft.com/office/drawing/2014/main" id="{00000000-0008-0000-0000-0000A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72248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698</xdr:row>
      <xdr:rowOff>38100</xdr:rowOff>
    </xdr:from>
    <xdr:to>
      <xdr:col>1</xdr:col>
      <xdr:colOff>1123950</xdr:colOff>
      <xdr:row>698</xdr:row>
      <xdr:rowOff>1400175</xdr:rowOff>
    </xdr:to>
    <xdr:pic>
      <xdr:nvPicPr>
        <xdr:cNvPr id="763555" name="Рисунок 737" descr="9785912824135.jpg">
          <a:extLst>
            <a:ext uri="{FF2B5EF4-FFF2-40B4-BE49-F238E27FC236}">
              <a16:creationId xmlns:a16="http://schemas.microsoft.com/office/drawing/2014/main" id="{00000000-0008-0000-0000-0000A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3864410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666</xdr:row>
      <xdr:rowOff>19050</xdr:rowOff>
    </xdr:from>
    <xdr:to>
      <xdr:col>1</xdr:col>
      <xdr:colOff>1152525</xdr:colOff>
      <xdr:row>666</xdr:row>
      <xdr:rowOff>1381125</xdr:rowOff>
    </xdr:to>
    <xdr:pic>
      <xdr:nvPicPr>
        <xdr:cNvPr id="763556" name="Рисунок 738" descr="9785912825873.jpg">
          <a:extLst>
            <a:ext uri="{FF2B5EF4-FFF2-40B4-BE49-F238E27FC236}">
              <a16:creationId xmlns:a16="http://schemas.microsoft.com/office/drawing/2014/main" id="{00000000-0008-0000-0000-0000A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00442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686</xdr:row>
      <xdr:rowOff>57150</xdr:rowOff>
    </xdr:from>
    <xdr:to>
      <xdr:col>1</xdr:col>
      <xdr:colOff>1143000</xdr:colOff>
      <xdr:row>686</xdr:row>
      <xdr:rowOff>1390650</xdr:rowOff>
    </xdr:to>
    <xdr:pic>
      <xdr:nvPicPr>
        <xdr:cNvPr id="763557" name="Рисунок 903" descr="9785912823633.jpg">
          <a:extLst>
            <a:ext uri="{FF2B5EF4-FFF2-40B4-BE49-F238E27FC236}">
              <a16:creationId xmlns:a16="http://schemas.microsoft.com/office/drawing/2014/main" id="{00000000-0008-0000-0000-0000A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1632450"/>
          <a:ext cx="9334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691</xdr:row>
      <xdr:rowOff>57150</xdr:rowOff>
    </xdr:from>
    <xdr:to>
      <xdr:col>1</xdr:col>
      <xdr:colOff>1152525</xdr:colOff>
      <xdr:row>691</xdr:row>
      <xdr:rowOff>1419225</xdr:rowOff>
    </xdr:to>
    <xdr:pic>
      <xdr:nvPicPr>
        <xdr:cNvPr id="763558" name="Рисунок 730" descr="9785912826924.jpg">
          <a:extLst>
            <a:ext uri="{FF2B5EF4-FFF2-40B4-BE49-F238E27FC236}">
              <a16:creationId xmlns:a16="http://schemas.microsoft.com/office/drawing/2014/main" id="{00000000-0008-0000-0000-0000A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87285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680</xdr:row>
      <xdr:rowOff>38100</xdr:rowOff>
    </xdr:from>
    <xdr:to>
      <xdr:col>1</xdr:col>
      <xdr:colOff>1200150</xdr:colOff>
      <xdr:row>680</xdr:row>
      <xdr:rowOff>1381125</xdr:rowOff>
    </xdr:to>
    <xdr:pic>
      <xdr:nvPicPr>
        <xdr:cNvPr id="763559" name="Рисунок 902" descr="9785912823978.jpg">
          <a:extLst>
            <a:ext uri="{FF2B5EF4-FFF2-40B4-BE49-F238E27FC236}">
              <a16:creationId xmlns:a16="http://schemas.microsoft.com/office/drawing/2014/main" id="{00000000-0008-0000-0000-0000A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30980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690</xdr:row>
      <xdr:rowOff>57150</xdr:rowOff>
    </xdr:from>
    <xdr:to>
      <xdr:col>1</xdr:col>
      <xdr:colOff>1123950</xdr:colOff>
      <xdr:row>690</xdr:row>
      <xdr:rowOff>1390650</xdr:rowOff>
    </xdr:to>
    <xdr:pic>
      <xdr:nvPicPr>
        <xdr:cNvPr id="763560" name="Рисунок 728" descr="9785912824111.jpg">
          <a:extLst>
            <a:ext uri="{FF2B5EF4-FFF2-40B4-BE49-F238E27FC236}">
              <a16:creationId xmlns:a16="http://schemas.microsoft.com/office/drawing/2014/main" id="{00000000-0008-0000-0000-0000A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27309350"/>
          <a:ext cx="95250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693</xdr:row>
      <xdr:rowOff>9525</xdr:rowOff>
    </xdr:from>
    <xdr:to>
      <xdr:col>1</xdr:col>
      <xdr:colOff>1171575</xdr:colOff>
      <xdr:row>693</xdr:row>
      <xdr:rowOff>1381125</xdr:rowOff>
    </xdr:to>
    <xdr:pic>
      <xdr:nvPicPr>
        <xdr:cNvPr id="763561" name="Рисунок 904" descr="9785912824128.jpg">
          <a:extLst>
            <a:ext uri="{FF2B5EF4-FFF2-40B4-BE49-F238E27FC236}">
              <a16:creationId xmlns:a16="http://schemas.microsoft.com/office/drawing/2014/main" id="{00000000-0008-0000-0000-0000A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1519400"/>
          <a:ext cx="9620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682</xdr:row>
      <xdr:rowOff>57150</xdr:rowOff>
    </xdr:from>
    <xdr:to>
      <xdr:col>1</xdr:col>
      <xdr:colOff>1123950</xdr:colOff>
      <xdr:row>682</xdr:row>
      <xdr:rowOff>1390650</xdr:rowOff>
    </xdr:to>
    <xdr:pic>
      <xdr:nvPicPr>
        <xdr:cNvPr id="763562" name="Рисунок 860" descr="9785912828485.jpg">
          <a:extLst>
            <a:ext uri="{FF2B5EF4-FFF2-40B4-BE49-F238E27FC236}">
              <a16:creationId xmlns:a16="http://schemas.microsoft.com/office/drawing/2014/main" id="{00000000-0008-0000-0000-0000A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016243681"/>
          <a:ext cx="9429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683</xdr:row>
      <xdr:rowOff>19050</xdr:rowOff>
    </xdr:from>
    <xdr:to>
      <xdr:col>1</xdr:col>
      <xdr:colOff>1123950</xdr:colOff>
      <xdr:row>683</xdr:row>
      <xdr:rowOff>1381125</xdr:rowOff>
    </xdr:to>
    <xdr:pic>
      <xdr:nvPicPr>
        <xdr:cNvPr id="763563" name="Рисунок 861" descr="9785912823992.jpg">
          <a:extLst>
            <a:ext uri="{FF2B5EF4-FFF2-40B4-BE49-F238E27FC236}">
              <a16:creationId xmlns:a16="http://schemas.microsoft.com/office/drawing/2014/main" id="{00000000-0008-0000-0000-0000A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173366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700</xdr:row>
      <xdr:rowOff>9525</xdr:rowOff>
    </xdr:from>
    <xdr:to>
      <xdr:col>1</xdr:col>
      <xdr:colOff>1200150</xdr:colOff>
      <xdr:row>700</xdr:row>
      <xdr:rowOff>1390650</xdr:rowOff>
    </xdr:to>
    <xdr:pic>
      <xdr:nvPicPr>
        <xdr:cNvPr id="763564" name="Рисунок 742" descr="9785000335819.jpg">
          <a:extLst>
            <a:ext uri="{FF2B5EF4-FFF2-40B4-BE49-F238E27FC236}">
              <a16:creationId xmlns:a16="http://schemas.microsoft.com/office/drawing/2014/main" id="{00000000-0008-0000-0000-0000A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214930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701</xdr:row>
      <xdr:rowOff>0</xdr:rowOff>
    </xdr:from>
    <xdr:to>
      <xdr:col>1</xdr:col>
      <xdr:colOff>1219200</xdr:colOff>
      <xdr:row>701</xdr:row>
      <xdr:rowOff>1400175</xdr:rowOff>
    </xdr:to>
    <xdr:pic>
      <xdr:nvPicPr>
        <xdr:cNvPr id="763565" name="Рисунок 744" descr="9785000335796.jpg">
          <a:extLst>
            <a:ext uri="{FF2B5EF4-FFF2-40B4-BE49-F238E27FC236}">
              <a16:creationId xmlns:a16="http://schemas.microsoft.com/office/drawing/2014/main" id="{00000000-0008-0000-0000-0000A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35590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702</xdr:row>
      <xdr:rowOff>19050</xdr:rowOff>
    </xdr:from>
    <xdr:to>
      <xdr:col>1</xdr:col>
      <xdr:colOff>1181100</xdr:colOff>
      <xdr:row>703</xdr:row>
      <xdr:rowOff>9525</xdr:rowOff>
    </xdr:to>
    <xdr:pic>
      <xdr:nvPicPr>
        <xdr:cNvPr id="763566" name="Рисунок 745" descr="9785000335826.jpg">
          <a:extLst>
            <a:ext uri="{FF2B5EF4-FFF2-40B4-BE49-F238E27FC236}">
              <a16:creationId xmlns:a16="http://schemas.microsoft.com/office/drawing/2014/main" id="{00000000-0008-0000-0000-0000A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49972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704</xdr:row>
      <xdr:rowOff>19050</xdr:rowOff>
    </xdr:from>
    <xdr:to>
      <xdr:col>1</xdr:col>
      <xdr:colOff>1228725</xdr:colOff>
      <xdr:row>704</xdr:row>
      <xdr:rowOff>1390650</xdr:rowOff>
    </xdr:to>
    <xdr:pic>
      <xdr:nvPicPr>
        <xdr:cNvPr id="763567" name="Рисунок 746" descr="9785000335857.jpg">
          <a:extLst>
            <a:ext uri="{FF2B5EF4-FFF2-40B4-BE49-F238E27FC236}">
              <a16:creationId xmlns:a16="http://schemas.microsoft.com/office/drawing/2014/main" id="{00000000-0008-0000-0000-0000A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8357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708</xdr:row>
      <xdr:rowOff>38100</xdr:rowOff>
    </xdr:from>
    <xdr:to>
      <xdr:col>1</xdr:col>
      <xdr:colOff>1228725</xdr:colOff>
      <xdr:row>708</xdr:row>
      <xdr:rowOff>1400175</xdr:rowOff>
    </xdr:to>
    <xdr:pic>
      <xdr:nvPicPr>
        <xdr:cNvPr id="763568" name="Рисунок 748" descr="9785000335840.jpg">
          <a:extLst>
            <a:ext uri="{FF2B5EF4-FFF2-40B4-BE49-F238E27FC236}">
              <a16:creationId xmlns:a16="http://schemas.microsoft.com/office/drawing/2014/main" id="{00000000-0008-0000-0000-0000B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35316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710</xdr:row>
      <xdr:rowOff>0</xdr:rowOff>
    </xdr:from>
    <xdr:to>
      <xdr:col>1</xdr:col>
      <xdr:colOff>1200150</xdr:colOff>
      <xdr:row>710</xdr:row>
      <xdr:rowOff>1381125</xdr:rowOff>
    </xdr:to>
    <xdr:pic>
      <xdr:nvPicPr>
        <xdr:cNvPr id="763569" name="Рисунок 749" descr="9785000335789.jpg">
          <a:extLst>
            <a:ext uri="{FF2B5EF4-FFF2-40B4-BE49-F238E27FC236}">
              <a16:creationId xmlns:a16="http://schemas.microsoft.com/office/drawing/2014/main" id="{00000000-0008-0000-0000-0000B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63320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705</xdr:row>
      <xdr:rowOff>19050</xdr:rowOff>
    </xdr:from>
    <xdr:to>
      <xdr:col>1</xdr:col>
      <xdr:colOff>1200150</xdr:colOff>
      <xdr:row>705</xdr:row>
      <xdr:rowOff>1390650</xdr:rowOff>
    </xdr:to>
    <xdr:pic>
      <xdr:nvPicPr>
        <xdr:cNvPr id="763570" name="Рисунок 996" descr="9785000337400.jpg">
          <a:extLst>
            <a:ext uri="{FF2B5EF4-FFF2-40B4-BE49-F238E27FC236}">
              <a16:creationId xmlns:a16="http://schemas.microsoft.com/office/drawing/2014/main" id="{00000000-0008-0000-0000-0000B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92549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706</xdr:row>
      <xdr:rowOff>19050</xdr:rowOff>
    </xdr:from>
    <xdr:to>
      <xdr:col>1</xdr:col>
      <xdr:colOff>1200150</xdr:colOff>
      <xdr:row>706</xdr:row>
      <xdr:rowOff>1390650</xdr:rowOff>
    </xdr:to>
    <xdr:pic>
      <xdr:nvPicPr>
        <xdr:cNvPr id="763571" name="Рисунок 997" descr="9785000337417.jpg">
          <a:extLst>
            <a:ext uri="{FF2B5EF4-FFF2-40B4-BE49-F238E27FC236}">
              <a16:creationId xmlns:a16="http://schemas.microsoft.com/office/drawing/2014/main" id="{00000000-0008-0000-0000-0000B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06741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709</xdr:row>
      <xdr:rowOff>38100</xdr:rowOff>
    </xdr:from>
    <xdr:to>
      <xdr:col>1</xdr:col>
      <xdr:colOff>1200150</xdr:colOff>
      <xdr:row>709</xdr:row>
      <xdr:rowOff>1381125</xdr:rowOff>
    </xdr:to>
    <xdr:pic>
      <xdr:nvPicPr>
        <xdr:cNvPr id="763572" name="Рисунок 998" descr="9785000337424.jpg">
          <a:extLst>
            <a:ext uri="{FF2B5EF4-FFF2-40B4-BE49-F238E27FC236}">
              <a16:creationId xmlns:a16="http://schemas.microsoft.com/office/drawing/2014/main" id="{00000000-0008-0000-0000-0000B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4950900"/>
          <a:ext cx="10191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703</xdr:row>
      <xdr:rowOff>57150</xdr:rowOff>
    </xdr:from>
    <xdr:to>
      <xdr:col>1</xdr:col>
      <xdr:colOff>1152525</xdr:colOff>
      <xdr:row>704</xdr:row>
      <xdr:rowOff>9525</xdr:rowOff>
    </xdr:to>
    <xdr:pic>
      <xdr:nvPicPr>
        <xdr:cNvPr id="763573" name="Рисунок 999" descr="001.jpg">
          <a:extLst>
            <a:ext uri="{FF2B5EF4-FFF2-40B4-BE49-F238E27FC236}">
              <a16:creationId xmlns:a16="http://schemas.microsoft.com/office/drawing/2014/main" id="{00000000-0008-0000-0000-0000B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645460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707</xdr:row>
      <xdr:rowOff>9525</xdr:rowOff>
    </xdr:from>
    <xdr:to>
      <xdr:col>1</xdr:col>
      <xdr:colOff>1228725</xdr:colOff>
      <xdr:row>708</xdr:row>
      <xdr:rowOff>0</xdr:rowOff>
    </xdr:to>
    <xdr:pic>
      <xdr:nvPicPr>
        <xdr:cNvPr id="763574" name="Рисунок 747" descr="9785000335833.jpg">
          <a:extLst>
            <a:ext uri="{FF2B5EF4-FFF2-40B4-BE49-F238E27FC236}">
              <a16:creationId xmlns:a16="http://schemas.microsoft.com/office/drawing/2014/main" id="{00000000-0008-0000-0000-0000B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20838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667</xdr:row>
      <xdr:rowOff>0</xdr:rowOff>
    </xdr:from>
    <xdr:to>
      <xdr:col>1</xdr:col>
      <xdr:colOff>1209675</xdr:colOff>
      <xdr:row>667</xdr:row>
      <xdr:rowOff>1400175</xdr:rowOff>
    </xdr:to>
    <xdr:pic>
      <xdr:nvPicPr>
        <xdr:cNvPr id="763575" name="Рисунок 752" descr="9785912822353.jpg">
          <a:extLst>
            <a:ext uri="{FF2B5EF4-FFF2-40B4-BE49-F238E27FC236}">
              <a16:creationId xmlns:a16="http://schemas.microsoft.com/office/drawing/2014/main" id="{00000000-0008-0000-0000-0000B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82656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668</xdr:row>
      <xdr:rowOff>0</xdr:rowOff>
    </xdr:from>
    <xdr:to>
      <xdr:col>1</xdr:col>
      <xdr:colOff>1238250</xdr:colOff>
      <xdr:row>668</xdr:row>
      <xdr:rowOff>1400175</xdr:rowOff>
    </xdr:to>
    <xdr:pic>
      <xdr:nvPicPr>
        <xdr:cNvPr id="763576" name="Рисунок 753" descr="9785912822322.jpg">
          <a:extLst>
            <a:ext uri="{FF2B5EF4-FFF2-40B4-BE49-F238E27FC236}">
              <a16:creationId xmlns:a16="http://schemas.microsoft.com/office/drawing/2014/main" id="{00000000-0008-0000-0000-0000B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9684825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712</xdr:row>
      <xdr:rowOff>9525</xdr:rowOff>
    </xdr:from>
    <xdr:to>
      <xdr:col>1</xdr:col>
      <xdr:colOff>1200150</xdr:colOff>
      <xdr:row>712</xdr:row>
      <xdr:rowOff>1371600</xdr:rowOff>
    </xdr:to>
    <xdr:pic>
      <xdr:nvPicPr>
        <xdr:cNvPr id="763578" name="Рисунок 756" descr="9785912827488.jpg">
          <a:extLst>
            <a:ext uri="{FF2B5EF4-FFF2-40B4-BE49-F238E27FC236}">
              <a16:creationId xmlns:a16="http://schemas.microsoft.com/office/drawing/2014/main" id="{00000000-0008-0000-0000-0000B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639520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713</xdr:row>
      <xdr:rowOff>0</xdr:rowOff>
    </xdr:from>
    <xdr:to>
      <xdr:col>1</xdr:col>
      <xdr:colOff>1219200</xdr:colOff>
      <xdr:row>713</xdr:row>
      <xdr:rowOff>1400175</xdr:rowOff>
    </xdr:to>
    <xdr:pic>
      <xdr:nvPicPr>
        <xdr:cNvPr id="763579" name="Рисунок 757" descr="9785912828188.jpg">
          <a:extLst>
            <a:ext uri="{FF2B5EF4-FFF2-40B4-BE49-F238E27FC236}">
              <a16:creationId xmlns:a16="http://schemas.microsoft.com/office/drawing/2014/main" id="{00000000-0008-0000-0000-0000B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653617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717</xdr:row>
      <xdr:rowOff>0</xdr:rowOff>
    </xdr:from>
    <xdr:to>
      <xdr:col>1</xdr:col>
      <xdr:colOff>1181100</xdr:colOff>
      <xdr:row>717</xdr:row>
      <xdr:rowOff>1381125</xdr:rowOff>
    </xdr:to>
    <xdr:pic>
      <xdr:nvPicPr>
        <xdr:cNvPr id="763584" name="Рисунок 763" descr="9785912824012.jpg">
          <a:extLst>
            <a:ext uri="{FF2B5EF4-FFF2-40B4-BE49-F238E27FC236}">
              <a16:creationId xmlns:a16="http://schemas.microsoft.com/office/drawing/2014/main" id="{00000000-0008-0000-0000-0000C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1038625"/>
          <a:ext cx="10096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721</xdr:row>
      <xdr:rowOff>0</xdr:rowOff>
    </xdr:from>
    <xdr:to>
      <xdr:col>1</xdr:col>
      <xdr:colOff>1190625</xdr:colOff>
      <xdr:row>721</xdr:row>
      <xdr:rowOff>1371600</xdr:rowOff>
    </xdr:to>
    <xdr:pic>
      <xdr:nvPicPr>
        <xdr:cNvPr id="763587" name="Рисунок 769" descr="9785912824234.jpg">
          <a:extLst>
            <a:ext uri="{FF2B5EF4-FFF2-40B4-BE49-F238E27FC236}">
              <a16:creationId xmlns:a16="http://schemas.microsoft.com/office/drawing/2014/main" id="{00000000-0008-0000-0000-0000C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67155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723</xdr:row>
      <xdr:rowOff>28575</xdr:rowOff>
    </xdr:from>
    <xdr:to>
      <xdr:col>1</xdr:col>
      <xdr:colOff>1200150</xdr:colOff>
      <xdr:row>724</xdr:row>
      <xdr:rowOff>0</xdr:rowOff>
    </xdr:to>
    <xdr:pic>
      <xdr:nvPicPr>
        <xdr:cNvPr id="763588" name="Рисунок 772" descr="9785000334997.jpg">
          <a:extLst>
            <a:ext uri="{FF2B5EF4-FFF2-40B4-BE49-F238E27FC236}">
              <a16:creationId xmlns:a16="http://schemas.microsoft.com/office/drawing/2014/main" id="{00000000-0008-0000-0000-0000C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958255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726</xdr:row>
      <xdr:rowOff>19050</xdr:rowOff>
    </xdr:from>
    <xdr:to>
      <xdr:col>1</xdr:col>
      <xdr:colOff>1123950</xdr:colOff>
      <xdr:row>727</xdr:row>
      <xdr:rowOff>0</xdr:rowOff>
    </xdr:to>
    <xdr:pic>
      <xdr:nvPicPr>
        <xdr:cNvPr id="763590" name="Рисунок 775" descr="9785912824388.jpg">
          <a:extLst>
            <a:ext uri="{FF2B5EF4-FFF2-40B4-BE49-F238E27FC236}">
              <a16:creationId xmlns:a16="http://schemas.microsoft.com/office/drawing/2014/main" id="{00000000-0008-0000-0000-0000C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8383070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727</xdr:row>
      <xdr:rowOff>0</xdr:rowOff>
    </xdr:from>
    <xdr:to>
      <xdr:col>1</xdr:col>
      <xdr:colOff>1162050</xdr:colOff>
      <xdr:row>727</xdr:row>
      <xdr:rowOff>1400175</xdr:rowOff>
    </xdr:to>
    <xdr:pic>
      <xdr:nvPicPr>
        <xdr:cNvPr id="763591" name="Рисунок 776" descr="9785912825620.jpg">
          <a:extLst>
            <a:ext uri="{FF2B5EF4-FFF2-40B4-BE49-F238E27FC236}">
              <a16:creationId xmlns:a16="http://schemas.microsoft.com/office/drawing/2014/main" id="{00000000-0008-0000-0000-0000C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5230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728</xdr:row>
      <xdr:rowOff>9525</xdr:rowOff>
    </xdr:from>
    <xdr:to>
      <xdr:col>1</xdr:col>
      <xdr:colOff>1162050</xdr:colOff>
      <xdr:row>728</xdr:row>
      <xdr:rowOff>1390650</xdr:rowOff>
    </xdr:to>
    <xdr:pic>
      <xdr:nvPicPr>
        <xdr:cNvPr id="763592" name="Рисунок 777" descr="9785912824395.jpg">
          <a:extLst>
            <a:ext uri="{FF2B5EF4-FFF2-40B4-BE49-F238E27FC236}">
              <a16:creationId xmlns:a16="http://schemas.microsoft.com/office/drawing/2014/main" id="{00000000-0008-0000-0000-0000C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66596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730</xdr:row>
      <xdr:rowOff>0</xdr:rowOff>
    </xdr:from>
    <xdr:to>
      <xdr:col>1</xdr:col>
      <xdr:colOff>1143000</xdr:colOff>
      <xdr:row>730</xdr:row>
      <xdr:rowOff>1371600</xdr:rowOff>
    </xdr:to>
    <xdr:pic>
      <xdr:nvPicPr>
        <xdr:cNvPr id="763593" name="Рисунок 779" descr="9785912828775.jpg">
          <a:extLst>
            <a:ext uri="{FF2B5EF4-FFF2-40B4-BE49-F238E27FC236}">
              <a16:creationId xmlns:a16="http://schemas.microsoft.com/office/drawing/2014/main" id="{00000000-0008-0000-0000-0000C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9488550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720</xdr:row>
      <xdr:rowOff>0</xdr:rowOff>
    </xdr:from>
    <xdr:to>
      <xdr:col>1</xdr:col>
      <xdr:colOff>1200150</xdr:colOff>
      <xdr:row>721</xdr:row>
      <xdr:rowOff>0</xdr:rowOff>
    </xdr:to>
    <xdr:pic>
      <xdr:nvPicPr>
        <xdr:cNvPr id="763594" name="Рисунок 958" descr="9785912822377.jpg">
          <a:extLst>
            <a:ext uri="{FF2B5EF4-FFF2-40B4-BE49-F238E27FC236}">
              <a16:creationId xmlns:a16="http://schemas.microsoft.com/office/drawing/2014/main" id="{00000000-0008-0000-0000-0000C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529630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724</xdr:row>
      <xdr:rowOff>38100</xdr:rowOff>
    </xdr:from>
    <xdr:to>
      <xdr:col>1</xdr:col>
      <xdr:colOff>1171575</xdr:colOff>
      <xdr:row>724</xdr:row>
      <xdr:rowOff>1400175</xdr:rowOff>
    </xdr:to>
    <xdr:pic>
      <xdr:nvPicPr>
        <xdr:cNvPr id="763595" name="Рисунок 835" descr="9785000335253.jpg">
          <a:extLst>
            <a:ext uri="{FF2B5EF4-FFF2-40B4-BE49-F238E27FC236}">
              <a16:creationId xmlns:a16="http://schemas.microsoft.com/office/drawing/2014/main" id="{00000000-0008-0000-0000-0000C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81011300"/>
          <a:ext cx="10001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729</xdr:row>
      <xdr:rowOff>0</xdr:rowOff>
    </xdr:from>
    <xdr:to>
      <xdr:col>1</xdr:col>
      <xdr:colOff>1162050</xdr:colOff>
      <xdr:row>730</xdr:row>
      <xdr:rowOff>0</xdr:rowOff>
    </xdr:to>
    <xdr:pic>
      <xdr:nvPicPr>
        <xdr:cNvPr id="763596" name="Рисунок 836" descr="9785912826160.jpg">
          <a:extLst>
            <a:ext uri="{FF2B5EF4-FFF2-40B4-BE49-F238E27FC236}">
              <a16:creationId xmlns:a16="http://schemas.microsoft.com/office/drawing/2014/main" id="{00000000-0008-0000-0000-0000C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8069325"/>
          <a:ext cx="10572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669</xdr:row>
      <xdr:rowOff>9525</xdr:rowOff>
    </xdr:from>
    <xdr:to>
      <xdr:col>1</xdr:col>
      <xdr:colOff>1209675</xdr:colOff>
      <xdr:row>669</xdr:row>
      <xdr:rowOff>1381125</xdr:rowOff>
    </xdr:to>
    <xdr:pic>
      <xdr:nvPicPr>
        <xdr:cNvPr id="763597" name="Рисунок 235" descr="9785912825507.jpg">
          <a:extLst>
            <a:ext uri="{FF2B5EF4-FFF2-40B4-BE49-F238E27FC236}">
              <a16:creationId xmlns:a16="http://schemas.microsoft.com/office/drawing/2014/main" id="{00000000-0008-0000-0000-0000C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142212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735</xdr:row>
      <xdr:rowOff>38100</xdr:rowOff>
    </xdr:from>
    <xdr:to>
      <xdr:col>1</xdr:col>
      <xdr:colOff>1200150</xdr:colOff>
      <xdr:row>735</xdr:row>
      <xdr:rowOff>1400175</xdr:rowOff>
    </xdr:to>
    <xdr:pic>
      <xdr:nvPicPr>
        <xdr:cNvPr id="763598" name="Рисунок 238" descr="9785000337172.jpg">
          <a:extLst>
            <a:ext uri="{FF2B5EF4-FFF2-40B4-BE49-F238E27FC236}">
              <a16:creationId xmlns:a16="http://schemas.microsoft.com/office/drawing/2014/main" id="{00000000-0008-0000-0000-0000C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093019944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738</xdr:row>
      <xdr:rowOff>19050</xdr:rowOff>
    </xdr:from>
    <xdr:to>
      <xdr:col>1</xdr:col>
      <xdr:colOff>1238250</xdr:colOff>
      <xdr:row>738</xdr:row>
      <xdr:rowOff>1419225</xdr:rowOff>
    </xdr:to>
    <xdr:pic>
      <xdr:nvPicPr>
        <xdr:cNvPr id="763599" name="Рисунок 239" descr="9785000337189.jpg">
          <a:extLst>
            <a:ext uri="{FF2B5EF4-FFF2-40B4-BE49-F238E27FC236}">
              <a16:creationId xmlns:a16="http://schemas.microsoft.com/office/drawing/2014/main" id="{00000000-0008-0000-0000-0000C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13662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740</xdr:row>
      <xdr:rowOff>9525</xdr:rowOff>
    </xdr:from>
    <xdr:to>
      <xdr:col>1</xdr:col>
      <xdr:colOff>1257300</xdr:colOff>
      <xdr:row>740</xdr:row>
      <xdr:rowOff>1409700</xdr:rowOff>
    </xdr:to>
    <xdr:pic>
      <xdr:nvPicPr>
        <xdr:cNvPr id="763600" name="Рисунок 241" descr="9785912823091.jpg">
          <a:extLst>
            <a:ext uri="{FF2B5EF4-FFF2-40B4-BE49-F238E27FC236}">
              <a16:creationId xmlns:a16="http://schemas.microsoft.com/office/drawing/2014/main" id="{00000000-0008-0000-0000-0000D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419515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741</xdr:row>
      <xdr:rowOff>0</xdr:rowOff>
    </xdr:from>
    <xdr:to>
      <xdr:col>1</xdr:col>
      <xdr:colOff>1238250</xdr:colOff>
      <xdr:row>741</xdr:row>
      <xdr:rowOff>1400175</xdr:rowOff>
    </xdr:to>
    <xdr:pic>
      <xdr:nvPicPr>
        <xdr:cNvPr id="763601" name="Рисунок 242" descr="9785000336717.jpg">
          <a:extLst>
            <a:ext uri="{FF2B5EF4-FFF2-40B4-BE49-F238E27FC236}">
              <a16:creationId xmlns:a16="http://schemas.microsoft.com/office/drawing/2014/main" id="{00000000-0008-0000-0000-0000D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56048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670</xdr:row>
      <xdr:rowOff>0</xdr:rowOff>
    </xdr:from>
    <xdr:to>
      <xdr:col>1</xdr:col>
      <xdr:colOff>1247775</xdr:colOff>
      <xdr:row>670</xdr:row>
      <xdr:rowOff>1371600</xdr:rowOff>
    </xdr:to>
    <xdr:pic>
      <xdr:nvPicPr>
        <xdr:cNvPr id="763602" name="Рисунок 243" descr="9785912820175.jpg">
          <a:extLst>
            <a:ext uri="{FF2B5EF4-FFF2-40B4-BE49-F238E27FC236}">
              <a16:creationId xmlns:a16="http://schemas.microsoft.com/office/drawing/2014/main" id="{00000000-0008-0000-0000-0000D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702407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742</xdr:row>
      <xdr:rowOff>19050</xdr:rowOff>
    </xdr:from>
    <xdr:to>
      <xdr:col>1</xdr:col>
      <xdr:colOff>1228725</xdr:colOff>
      <xdr:row>742</xdr:row>
      <xdr:rowOff>1390650</xdr:rowOff>
    </xdr:to>
    <xdr:pic>
      <xdr:nvPicPr>
        <xdr:cNvPr id="763603" name="Рисунок 244" descr="9785000337165.jpg">
          <a:extLst>
            <a:ext uri="{FF2B5EF4-FFF2-40B4-BE49-F238E27FC236}">
              <a16:creationId xmlns:a16="http://schemas.microsoft.com/office/drawing/2014/main" id="{00000000-0008-0000-0000-0000D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84623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743</xdr:row>
      <xdr:rowOff>0</xdr:rowOff>
    </xdr:from>
    <xdr:to>
      <xdr:col>1</xdr:col>
      <xdr:colOff>1238250</xdr:colOff>
      <xdr:row>743</xdr:row>
      <xdr:rowOff>1381125</xdr:rowOff>
    </xdr:to>
    <xdr:pic>
      <xdr:nvPicPr>
        <xdr:cNvPr id="763604" name="Рисунок 245" descr="9785000337196.jpg">
          <a:extLst>
            <a:ext uri="{FF2B5EF4-FFF2-40B4-BE49-F238E27FC236}">
              <a16:creationId xmlns:a16="http://schemas.microsoft.com/office/drawing/2014/main" id="{00000000-0008-0000-0000-0000D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986252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746</xdr:row>
      <xdr:rowOff>19050</xdr:rowOff>
    </xdr:from>
    <xdr:to>
      <xdr:col>1</xdr:col>
      <xdr:colOff>1238250</xdr:colOff>
      <xdr:row>746</xdr:row>
      <xdr:rowOff>1390650</xdr:rowOff>
    </xdr:to>
    <xdr:pic>
      <xdr:nvPicPr>
        <xdr:cNvPr id="763605" name="Рисунок 248" descr="9785000336694.jpg">
          <a:extLst>
            <a:ext uri="{FF2B5EF4-FFF2-40B4-BE49-F238E27FC236}">
              <a16:creationId xmlns:a16="http://schemas.microsoft.com/office/drawing/2014/main" id="{00000000-0008-0000-0000-0000D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41392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751</xdr:row>
      <xdr:rowOff>28575</xdr:rowOff>
    </xdr:from>
    <xdr:to>
      <xdr:col>1</xdr:col>
      <xdr:colOff>1219200</xdr:colOff>
      <xdr:row>751</xdr:row>
      <xdr:rowOff>1409700</xdr:rowOff>
    </xdr:to>
    <xdr:pic>
      <xdr:nvPicPr>
        <xdr:cNvPr id="763607" name="Рисунок 253" descr="9785000336724.jpg">
          <a:extLst>
            <a:ext uri="{FF2B5EF4-FFF2-40B4-BE49-F238E27FC236}">
              <a16:creationId xmlns:a16="http://schemas.microsoft.com/office/drawing/2014/main" id="{00000000-0008-0000-0000-0000D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212449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752</xdr:row>
      <xdr:rowOff>28575</xdr:rowOff>
    </xdr:from>
    <xdr:to>
      <xdr:col>1</xdr:col>
      <xdr:colOff>1200150</xdr:colOff>
      <xdr:row>752</xdr:row>
      <xdr:rowOff>1409700</xdr:rowOff>
    </xdr:to>
    <xdr:pic>
      <xdr:nvPicPr>
        <xdr:cNvPr id="763608" name="Рисунок 254" descr="9785000336731.jpg">
          <a:extLst>
            <a:ext uri="{FF2B5EF4-FFF2-40B4-BE49-F238E27FC236}">
              <a16:creationId xmlns:a16="http://schemas.microsoft.com/office/drawing/2014/main" id="{00000000-0008-0000-0000-0000D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26641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739</xdr:row>
      <xdr:rowOff>57150</xdr:rowOff>
    </xdr:from>
    <xdr:to>
      <xdr:col>1</xdr:col>
      <xdr:colOff>1200150</xdr:colOff>
      <xdr:row>739</xdr:row>
      <xdr:rowOff>1419225</xdr:rowOff>
    </xdr:to>
    <xdr:pic>
      <xdr:nvPicPr>
        <xdr:cNvPr id="763609" name="Рисунок 837" descr="9785000335864.jpg">
          <a:extLst>
            <a:ext uri="{FF2B5EF4-FFF2-40B4-BE49-F238E27FC236}">
              <a16:creationId xmlns:a16="http://schemas.microsoft.com/office/drawing/2014/main" id="{00000000-0008-0000-0000-0000D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28235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745</xdr:row>
      <xdr:rowOff>0</xdr:rowOff>
    </xdr:from>
    <xdr:to>
      <xdr:col>1</xdr:col>
      <xdr:colOff>1200150</xdr:colOff>
      <xdr:row>745</xdr:row>
      <xdr:rowOff>1400175</xdr:rowOff>
    </xdr:to>
    <xdr:pic>
      <xdr:nvPicPr>
        <xdr:cNvPr id="763610" name="Рисунок 838" descr="9785000335888.jpg">
          <a:extLst>
            <a:ext uri="{FF2B5EF4-FFF2-40B4-BE49-F238E27FC236}">
              <a16:creationId xmlns:a16="http://schemas.microsoft.com/office/drawing/2014/main" id="{00000000-0008-0000-0000-0000D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1085671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749</xdr:row>
      <xdr:rowOff>9525</xdr:rowOff>
    </xdr:from>
    <xdr:to>
      <xdr:col>1</xdr:col>
      <xdr:colOff>1266825</xdr:colOff>
      <xdr:row>749</xdr:row>
      <xdr:rowOff>1371600</xdr:rowOff>
    </xdr:to>
    <xdr:pic>
      <xdr:nvPicPr>
        <xdr:cNvPr id="763611" name="Рисунок 839" descr="9785000335901.jpg">
          <a:extLst>
            <a:ext uri="{FF2B5EF4-FFF2-40B4-BE49-F238E27FC236}">
              <a16:creationId xmlns:a16="http://schemas.microsoft.com/office/drawing/2014/main" id="{00000000-0008-0000-0000-0000D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198066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753</xdr:row>
      <xdr:rowOff>19050</xdr:rowOff>
    </xdr:from>
    <xdr:to>
      <xdr:col>1</xdr:col>
      <xdr:colOff>1200150</xdr:colOff>
      <xdr:row>753</xdr:row>
      <xdr:rowOff>1390650</xdr:rowOff>
    </xdr:to>
    <xdr:pic>
      <xdr:nvPicPr>
        <xdr:cNvPr id="763612" name="Рисунок 840" descr="9785000335932.jpg">
          <a:extLst>
            <a:ext uri="{FF2B5EF4-FFF2-40B4-BE49-F238E27FC236}">
              <a16:creationId xmlns:a16="http://schemas.microsoft.com/office/drawing/2014/main" id="{00000000-0008-0000-0000-0000D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2407382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734</xdr:row>
      <xdr:rowOff>19050</xdr:rowOff>
    </xdr:from>
    <xdr:to>
      <xdr:col>1</xdr:col>
      <xdr:colOff>1247775</xdr:colOff>
      <xdr:row>735</xdr:row>
      <xdr:rowOff>9525</xdr:rowOff>
    </xdr:to>
    <xdr:pic>
      <xdr:nvPicPr>
        <xdr:cNvPr id="763613" name="Рисунок 820" descr="9785912822766.jpg">
          <a:extLst>
            <a:ext uri="{FF2B5EF4-FFF2-40B4-BE49-F238E27FC236}">
              <a16:creationId xmlns:a16="http://schemas.microsoft.com/office/drawing/2014/main" id="{00000000-0008-0000-0000-0000D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5689325"/>
          <a:ext cx="11144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757</xdr:row>
      <xdr:rowOff>57150</xdr:rowOff>
    </xdr:from>
    <xdr:to>
      <xdr:col>1</xdr:col>
      <xdr:colOff>1219200</xdr:colOff>
      <xdr:row>757</xdr:row>
      <xdr:rowOff>1381125</xdr:rowOff>
    </xdr:to>
    <xdr:pic>
      <xdr:nvPicPr>
        <xdr:cNvPr id="763614" name="Рисунок 262" descr="9785912823077.jpg">
          <a:extLst>
            <a:ext uri="{FF2B5EF4-FFF2-40B4-BE49-F238E27FC236}">
              <a16:creationId xmlns:a16="http://schemas.microsoft.com/office/drawing/2014/main" id="{00000000-0008-0000-0000-0000D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28864900"/>
          <a:ext cx="10572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154781</xdr:colOff>
      <xdr:row>759</xdr:row>
      <xdr:rowOff>38100</xdr:rowOff>
    </xdr:from>
    <xdr:to>
      <xdr:col>1</xdr:col>
      <xdr:colOff>1183481</xdr:colOff>
      <xdr:row>759</xdr:row>
      <xdr:rowOff>1409700</xdr:rowOff>
    </xdr:to>
    <xdr:pic>
      <xdr:nvPicPr>
        <xdr:cNvPr id="763617" name="Рисунок 268" descr="9785912828034.jpg">
          <a:extLst>
            <a:ext uri="{FF2B5EF4-FFF2-40B4-BE49-F238E27FC236}">
              <a16:creationId xmlns:a16="http://schemas.microsoft.com/office/drawing/2014/main" id="{00000000-0008-0000-0000-0000E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1346084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761</xdr:row>
      <xdr:rowOff>38100</xdr:rowOff>
    </xdr:from>
    <xdr:to>
      <xdr:col>1</xdr:col>
      <xdr:colOff>1123950</xdr:colOff>
      <xdr:row>761</xdr:row>
      <xdr:rowOff>1409700</xdr:rowOff>
    </xdr:to>
    <xdr:pic>
      <xdr:nvPicPr>
        <xdr:cNvPr id="763618" name="Рисунок 272" descr="9785912822773.jpg">
          <a:extLst>
            <a:ext uri="{FF2B5EF4-FFF2-40B4-BE49-F238E27FC236}">
              <a16:creationId xmlns:a16="http://schemas.microsoft.com/office/drawing/2014/main" id="{00000000-0008-0000-0000-0000E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37361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769</xdr:row>
      <xdr:rowOff>9525</xdr:rowOff>
    </xdr:from>
    <xdr:to>
      <xdr:col>1</xdr:col>
      <xdr:colOff>1238250</xdr:colOff>
      <xdr:row>769</xdr:row>
      <xdr:rowOff>1381125</xdr:rowOff>
    </xdr:to>
    <xdr:pic>
      <xdr:nvPicPr>
        <xdr:cNvPr id="763619" name="Рисунок 655" descr="9785000331705.jpg">
          <a:extLst>
            <a:ext uri="{FF2B5EF4-FFF2-40B4-BE49-F238E27FC236}">
              <a16:creationId xmlns:a16="http://schemas.microsoft.com/office/drawing/2014/main" id="{00000000-0008-0000-0000-0000E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62670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770</xdr:row>
      <xdr:rowOff>9525</xdr:rowOff>
    </xdr:from>
    <xdr:to>
      <xdr:col>1</xdr:col>
      <xdr:colOff>1247775</xdr:colOff>
      <xdr:row>770</xdr:row>
      <xdr:rowOff>1381125</xdr:rowOff>
    </xdr:to>
    <xdr:pic>
      <xdr:nvPicPr>
        <xdr:cNvPr id="763620" name="Рисунок 656" descr="9785000334492.jpg">
          <a:extLst>
            <a:ext uri="{FF2B5EF4-FFF2-40B4-BE49-F238E27FC236}">
              <a16:creationId xmlns:a16="http://schemas.microsoft.com/office/drawing/2014/main" id="{00000000-0008-0000-0000-0000E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768630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771</xdr:row>
      <xdr:rowOff>38100</xdr:rowOff>
    </xdr:from>
    <xdr:to>
      <xdr:col>1</xdr:col>
      <xdr:colOff>1200150</xdr:colOff>
      <xdr:row>771</xdr:row>
      <xdr:rowOff>1400175</xdr:rowOff>
    </xdr:to>
    <xdr:pic>
      <xdr:nvPicPr>
        <xdr:cNvPr id="763621" name="Рисунок 657" descr="9785000332351.jpg">
          <a:extLst>
            <a:ext uri="{FF2B5EF4-FFF2-40B4-BE49-F238E27FC236}">
              <a16:creationId xmlns:a16="http://schemas.microsoft.com/office/drawing/2014/main" id="{00000000-0008-0000-0000-0000E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491341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772</xdr:row>
      <xdr:rowOff>38100</xdr:rowOff>
    </xdr:from>
    <xdr:to>
      <xdr:col>1</xdr:col>
      <xdr:colOff>1219200</xdr:colOff>
      <xdr:row>772</xdr:row>
      <xdr:rowOff>1400175</xdr:rowOff>
    </xdr:to>
    <xdr:pic>
      <xdr:nvPicPr>
        <xdr:cNvPr id="763622" name="Рисунок 658" descr="9785000332474.jpg">
          <a:extLst>
            <a:ext uri="{FF2B5EF4-FFF2-40B4-BE49-F238E27FC236}">
              <a16:creationId xmlns:a16="http://schemas.microsoft.com/office/drawing/2014/main" id="{00000000-0008-0000-0000-0000E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05533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773</xdr:row>
      <xdr:rowOff>9525</xdr:rowOff>
    </xdr:from>
    <xdr:to>
      <xdr:col>1</xdr:col>
      <xdr:colOff>1219200</xdr:colOff>
      <xdr:row>773</xdr:row>
      <xdr:rowOff>1409700</xdr:rowOff>
    </xdr:to>
    <xdr:pic>
      <xdr:nvPicPr>
        <xdr:cNvPr id="763623" name="Рисунок 659" descr="9785000334270.jpg">
          <a:extLst>
            <a:ext uri="{FF2B5EF4-FFF2-40B4-BE49-F238E27FC236}">
              <a16:creationId xmlns:a16="http://schemas.microsoft.com/office/drawing/2014/main" id="{00000000-0008-0000-0000-0000E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194397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774</xdr:row>
      <xdr:rowOff>28575</xdr:rowOff>
    </xdr:from>
    <xdr:to>
      <xdr:col>1</xdr:col>
      <xdr:colOff>1200150</xdr:colOff>
      <xdr:row>774</xdr:row>
      <xdr:rowOff>1390650</xdr:rowOff>
    </xdr:to>
    <xdr:pic>
      <xdr:nvPicPr>
        <xdr:cNvPr id="763624" name="Рисунок 660" descr="9785000333068.jpg">
          <a:extLst>
            <a:ext uri="{FF2B5EF4-FFF2-40B4-BE49-F238E27FC236}">
              <a16:creationId xmlns:a16="http://schemas.microsoft.com/office/drawing/2014/main" id="{00000000-0008-0000-0000-0000E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33822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775</xdr:row>
      <xdr:rowOff>19050</xdr:rowOff>
    </xdr:from>
    <xdr:to>
      <xdr:col>1</xdr:col>
      <xdr:colOff>1200150</xdr:colOff>
      <xdr:row>775</xdr:row>
      <xdr:rowOff>1390650</xdr:rowOff>
    </xdr:to>
    <xdr:pic>
      <xdr:nvPicPr>
        <xdr:cNvPr id="763625" name="Рисунок 661" descr="9785000333549.jpg">
          <a:extLst>
            <a:ext uri="{FF2B5EF4-FFF2-40B4-BE49-F238E27FC236}">
              <a16:creationId xmlns:a16="http://schemas.microsoft.com/office/drawing/2014/main" id="{00000000-0008-0000-0000-0000E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47919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776</xdr:row>
      <xdr:rowOff>28575</xdr:rowOff>
    </xdr:from>
    <xdr:to>
      <xdr:col>1</xdr:col>
      <xdr:colOff>1257300</xdr:colOff>
      <xdr:row>776</xdr:row>
      <xdr:rowOff>1390650</xdr:rowOff>
    </xdr:to>
    <xdr:pic>
      <xdr:nvPicPr>
        <xdr:cNvPr id="763626" name="Рисунок 662" descr="9785000334256.jpg">
          <a:extLst>
            <a:ext uri="{FF2B5EF4-FFF2-40B4-BE49-F238E27FC236}">
              <a16:creationId xmlns:a16="http://schemas.microsoft.com/office/drawing/2014/main" id="{00000000-0008-0000-0000-0000E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62207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777</xdr:row>
      <xdr:rowOff>0</xdr:rowOff>
    </xdr:from>
    <xdr:to>
      <xdr:col>1</xdr:col>
      <xdr:colOff>1228725</xdr:colOff>
      <xdr:row>777</xdr:row>
      <xdr:rowOff>1381125</xdr:rowOff>
    </xdr:to>
    <xdr:pic>
      <xdr:nvPicPr>
        <xdr:cNvPr id="763627" name="Рисунок 663" descr="9785000334133.jpg">
          <a:extLst>
            <a:ext uri="{FF2B5EF4-FFF2-40B4-BE49-F238E27FC236}">
              <a16:creationId xmlns:a16="http://schemas.microsoft.com/office/drawing/2014/main" id="{00000000-0008-0000-0000-0000E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5761135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778</xdr:row>
      <xdr:rowOff>9525</xdr:rowOff>
    </xdr:from>
    <xdr:to>
      <xdr:col>1</xdr:col>
      <xdr:colOff>1238250</xdr:colOff>
      <xdr:row>778</xdr:row>
      <xdr:rowOff>1390650</xdr:rowOff>
    </xdr:to>
    <xdr:pic>
      <xdr:nvPicPr>
        <xdr:cNvPr id="763628" name="Рисунок 664" descr="9785000335161.jpg">
          <a:extLst>
            <a:ext uri="{FF2B5EF4-FFF2-40B4-BE49-F238E27FC236}">
              <a16:creationId xmlns:a16="http://schemas.microsoft.com/office/drawing/2014/main" id="{00000000-0008-0000-0000-0000E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904010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779</xdr:row>
      <xdr:rowOff>9525</xdr:rowOff>
    </xdr:from>
    <xdr:to>
      <xdr:col>1</xdr:col>
      <xdr:colOff>1238250</xdr:colOff>
      <xdr:row>779</xdr:row>
      <xdr:rowOff>1390650</xdr:rowOff>
    </xdr:to>
    <xdr:pic>
      <xdr:nvPicPr>
        <xdr:cNvPr id="763629" name="Рисунок 665" descr="9785000335178.jpg">
          <a:extLst>
            <a:ext uri="{FF2B5EF4-FFF2-40B4-BE49-F238E27FC236}">
              <a16:creationId xmlns:a16="http://schemas.microsoft.com/office/drawing/2014/main" id="{00000000-0008-0000-0000-0000E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045932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781</xdr:row>
      <xdr:rowOff>0</xdr:rowOff>
    </xdr:from>
    <xdr:to>
      <xdr:col>1</xdr:col>
      <xdr:colOff>1238250</xdr:colOff>
      <xdr:row>781</xdr:row>
      <xdr:rowOff>1381125</xdr:rowOff>
    </xdr:to>
    <xdr:pic>
      <xdr:nvPicPr>
        <xdr:cNvPr id="763630" name="Рисунок 668" descr="9785912820410.jpg">
          <a:extLst>
            <a:ext uri="{FF2B5EF4-FFF2-40B4-BE49-F238E27FC236}">
              <a16:creationId xmlns:a16="http://schemas.microsoft.com/office/drawing/2014/main" id="{00000000-0008-0000-0000-0000E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624786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782</xdr:row>
      <xdr:rowOff>28575</xdr:rowOff>
    </xdr:from>
    <xdr:to>
      <xdr:col>1</xdr:col>
      <xdr:colOff>1238250</xdr:colOff>
      <xdr:row>782</xdr:row>
      <xdr:rowOff>1390650</xdr:rowOff>
    </xdr:to>
    <xdr:pic>
      <xdr:nvPicPr>
        <xdr:cNvPr id="763631" name="Рисунок 669" descr="9785912828461.jpg">
          <a:extLst>
            <a:ext uri="{FF2B5EF4-FFF2-40B4-BE49-F238E27FC236}">
              <a16:creationId xmlns:a16="http://schemas.microsoft.com/office/drawing/2014/main" id="{00000000-0008-0000-0000-0000E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39264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783</xdr:row>
      <xdr:rowOff>9525</xdr:rowOff>
    </xdr:from>
    <xdr:to>
      <xdr:col>1</xdr:col>
      <xdr:colOff>1238250</xdr:colOff>
      <xdr:row>783</xdr:row>
      <xdr:rowOff>1381125</xdr:rowOff>
    </xdr:to>
    <xdr:pic>
      <xdr:nvPicPr>
        <xdr:cNvPr id="763632" name="Рисунок 670" descr="9785912824814.jpg">
          <a:extLst>
            <a:ext uri="{FF2B5EF4-FFF2-40B4-BE49-F238E27FC236}">
              <a16:creationId xmlns:a16="http://schemas.microsoft.com/office/drawing/2014/main" id="{00000000-0008-0000-0000-0000F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532660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784</xdr:row>
      <xdr:rowOff>19050</xdr:rowOff>
    </xdr:from>
    <xdr:to>
      <xdr:col>1</xdr:col>
      <xdr:colOff>1228725</xdr:colOff>
      <xdr:row>784</xdr:row>
      <xdr:rowOff>1390650</xdr:rowOff>
    </xdr:to>
    <xdr:pic>
      <xdr:nvPicPr>
        <xdr:cNvPr id="763633" name="Рисунок 671" descr="9785912826375.jpg">
          <a:extLst>
            <a:ext uri="{FF2B5EF4-FFF2-40B4-BE49-F238E27FC236}">
              <a16:creationId xmlns:a16="http://schemas.microsoft.com/office/drawing/2014/main" id="{00000000-0008-0000-0000-0000F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667553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785</xdr:row>
      <xdr:rowOff>28575</xdr:rowOff>
    </xdr:from>
    <xdr:to>
      <xdr:col>1</xdr:col>
      <xdr:colOff>1238250</xdr:colOff>
      <xdr:row>785</xdr:row>
      <xdr:rowOff>1390650</xdr:rowOff>
    </xdr:to>
    <xdr:pic>
      <xdr:nvPicPr>
        <xdr:cNvPr id="763634" name="Рисунок 672" descr="9785912823831.jpg">
          <a:extLst>
            <a:ext uri="{FF2B5EF4-FFF2-40B4-BE49-F238E27FC236}">
              <a16:creationId xmlns:a16="http://schemas.microsoft.com/office/drawing/2014/main" id="{00000000-0008-0000-0000-0000F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81841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786</xdr:row>
      <xdr:rowOff>28575</xdr:rowOff>
    </xdr:from>
    <xdr:to>
      <xdr:col>1</xdr:col>
      <xdr:colOff>1228725</xdr:colOff>
      <xdr:row>786</xdr:row>
      <xdr:rowOff>1409700</xdr:rowOff>
    </xdr:to>
    <xdr:pic>
      <xdr:nvPicPr>
        <xdr:cNvPr id="763635" name="Рисунок 673" descr="9785912828027.jpg">
          <a:extLst>
            <a:ext uri="{FF2B5EF4-FFF2-40B4-BE49-F238E27FC236}">
              <a16:creationId xmlns:a16="http://schemas.microsoft.com/office/drawing/2014/main" id="{00000000-0008-0000-0000-0000F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03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787</xdr:row>
      <xdr:rowOff>0</xdr:rowOff>
    </xdr:from>
    <xdr:to>
      <xdr:col>1</xdr:col>
      <xdr:colOff>1228725</xdr:colOff>
      <xdr:row>787</xdr:row>
      <xdr:rowOff>1371600</xdr:rowOff>
    </xdr:to>
    <xdr:pic>
      <xdr:nvPicPr>
        <xdr:cNvPr id="763636" name="Рисунок 675" descr="9785912820403.jpg">
          <a:extLst>
            <a:ext uri="{FF2B5EF4-FFF2-40B4-BE49-F238E27FC236}">
              <a16:creationId xmlns:a16="http://schemas.microsoft.com/office/drawing/2014/main" id="{00000000-0008-0000-0000-0000F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70993975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788</xdr:row>
      <xdr:rowOff>0</xdr:rowOff>
    </xdr:from>
    <xdr:to>
      <xdr:col>1</xdr:col>
      <xdr:colOff>1257300</xdr:colOff>
      <xdr:row>788</xdr:row>
      <xdr:rowOff>1381125</xdr:rowOff>
    </xdr:to>
    <xdr:pic>
      <xdr:nvPicPr>
        <xdr:cNvPr id="763637" name="Рисунок 676" descr="9785912821028.jpg">
          <a:extLst>
            <a:ext uri="{FF2B5EF4-FFF2-40B4-BE49-F238E27FC236}">
              <a16:creationId xmlns:a16="http://schemas.microsoft.com/office/drawing/2014/main" id="{00000000-0008-0000-0000-0000F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24132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789</xdr:row>
      <xdr:rowOff>9525</xdr:rowOff>
    </xdr:from>
    <xdr:to>
      <xdr:col>1</xdr:col>
      <xdr:colOff>1266825</xdr:colOff>
      <xdr:row>789</xdr:row>
      <xdr:rowOff>1390650</xdr:rowOff>
    </xdr:to>
    <xdr:pic>
      <xdr:nvPicPr>
        <xdr:cNvPr id="763638" name="Рисунок 677" descr="9785912828010.jpg">
          <a:extLst>
            <a:ext uri="{FF2B5EF4-FFF2-40B4-BE49-F238E27FC236}">
              <a16:creationId xmlns:a16="http://schemas.microsoft.com/office/drawing/2014/main" id="{00000000-0008-0000-0000-0000F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38419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790</xdr:row>
      <xdr:rowOff>0</xdr:rowOff>
    </xdr:from>
    <xdr:to>
      <xdr:col>1</xdr:col>
      <xdr:colOff>1276350</xdr:colOff>
      <xdr:row>790</xdr:row>
      <xdr:rowOff>1371600</xdr:rowOff>
    </xdr:to>
    <xdr:pic>
      <xdr:nvPicPr>
        <xdr:cNvPr id="763639" name="Рисунок 678" descr="9785000336847.jpg">
          <a:extLst>
            <a:ext uri="{FF2B5EF4-FFF2-40B4-BE49-F238E27FC236}">
              <a16:creationId xmlns:a16="http://schemas.microsoft.com/office/drawing/2014/main" id="{00000000-0008-0000-0000-0000F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752516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791</xdr:row>
      <xdr:rowOff>0</xdr:rowOff>
    </xdr:from>
    <xdr:to>
      <xdr:col>1</xdr:col>
      <xdr:colOff>1266825</xdr:colOff>
      <xdr:row>791</xdr:row>
      <xdr:rowOff>1381125</xdr:rowOff>
    </xdr:to>
    <xdr:pic>
      <xdr:nvPicPr>
        <xdr:cNvPr id="763640" name="Рисунок 679" descr="9785912828898.jpg">
          <a:extLst>
            <a:ext uri="{FF2B5EF4-FFF2-40B4-BE49-F238E27FC236}">
              <a16:creationId xmlns:a16="http://schemas.microsoft.com/office/drawing/2014/main" id="{00000000-0008-0000-0000-0000F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66708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792</xdr:row>
      <xdr:rowOff>9525</xdr:rowOff>
    </xdr:from>
    <xdr:to>
      <xdr:col>1</xdr:col>
      <xdr:colOff>1266825</xdr:colOff>
      <xdr:row>792</xdr:row>
      <xdr:rowOff>1390650</xdr:rowOff>
    </xdr:to>
    <xdr:pic>
      <xdr:nvPicPr>
        <xdr:cNvPr id="763641" name="Рисунок 680" descr="9785912828904.jpg">
          <a:extLst>
            <a:ext uri="{FF2B5EF4-FFF2-40B4-BE49-F238E27FC236}">
              <a16:creationId xmlns:a16="http://schemas.microsoft.com/office/drawing/2014/main" id="{00000000-0008-0000-0000-0000F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80996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793</xdr:row>
      <xdr:rowOff>9525</xdr:rowOff>
    </xdr:from>
    <xdr:to>
      <xdr:col>1</xdr:col>
      <xdr:colOff>1266825</xdr:colOff>
      <xdr:row>793</xdr:row>
      <xdr:rowOff>1390650</xdr:rowOff>
    </xdr:to>
    <xdr:pic>
      <xdr:nvPicPr>
        <xdr:cNvPr id="763642" name="Рисунок 681" descr="9785912827976.jpg">
          <a:extLst>
            <a:ext uri="{FF2B5EF4-FFF2-40B4-BE49-F238E27FC236}">
              <a16:creationId xmlns:a16="http://schemas.microsoft.com/office/drawing/2014/main" id="{00000000-0008-0000-0000-0000F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95188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795</xdr:row>
      <xdr:rowOff>9525</xdr:rowOff>
    </xdr:from>
    <xdr:to>
      <xdr:col>1</xdr:col>
      <xdr:colOff>1200150</xdr:colOff>
      <xdr:row>795</xdr:row>
      <xdr:rowOff>1390650</xdr:rowOff>
    </xdr:to>
    <xdr:pic>
      <xdr:nvPicPr>
        <xdr:cNvPr id="763643" name="Рисунок 685" descr="9785912820687.jpg">
          <a:extLst>
            <a:ext uri="{FF2B5EF4-FFF2-40B4-BE49-F238E27FC236}">
              <a16:creationId xmlns:a16="http://schemas.microsoft.com/office/drawing/2014/main" id="{00000000-0008-0000-0000-0000F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15381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796</xdr:row>
      <xdr:rowOff>9525</xdr:rowOff>
    </xdr:from>
    <xdr:to>
      <xdr:col>1</xdr:col>
      <xdr:colOff>1200150</xdr:colOff>
      <xdr:row>796</xdr:row>
      <xdr:rowOff>1381125</xdr:rowOff>
    </xdr:to>
    <xdr:pic>
      <xdr:nvPicPr>
        <xdr:cNvPr id="763644" name="Рисунок 686" descr="9785912826870.jpg">
          <a:extLst>
            <a:ext uri="{FF2B5EF4-FFF2-40B4-BE49-F238E27FC236}">
              <a16:creationId xmlns:a16="http://schemas.microsoft.com/office/drawing/2014/main" id="{00000000-0008-0000-0000-0000F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8295737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797</xdr:row>
      <xdr:rowOff>9525</xdr:rowOff>
    </xdr:from>
    <xdr:to>
      <xdr:col>1</xdr:col>
      <xdr:colOff>1200150</xdr:colOff>
      <xdr:row>797</xdr:row>
      <xdr:rowOff>1381125</xdr:rowOff>
    </xdr:to>
    <xdr:pic>
      <xdr:nvPicPr>
        <xdr:cNvPr id="763645" name="Рисунок 688" descr="9785912823244.jpg">
          <a:extLst>
            <a:ext uri="{FF2B5EF4-FFF2-40B4-BE49-F238E27FC236}">
              <a16:creationId xmlns:a16="http://schemas.microsoft.com/office/drawing/2014/main" id="{00000000-0008-0000-0000-0000F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43766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798</xdr:row>
      <xdr:rowOff>9525</xdr:rowOff>
    </xdr:from>
    <xdr:to>
      <xdr:col>1</xdr:col>
      <xdr:colOff>1200150</xdr:colOff>
      <xdr:row>799</xdr:row>
      <xdr:rowOff>0</xdr:rowOff>
    </xdr:to>
    <xdr:pic>
      <xdr:nvPicPr>
        <xdr:cNvPr id="763646" name="Рисунок 689" descr="9785912823350.jpg">
          <a:extLst>
            <a:ext uri="{FF2B5EF4-FFF2-40B4-BE49-F238E27FC236}">
              <a16:creationId xmlns:a16="http://schemas.microsoft.com/office/drawing/2014/main" id="{00000000-0008-0000-0000-0000F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579582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799</xdr:row>
      <xdr:rowOff>38100</xdr:rowOff>
    </xdr:from>
    <xdr:to>
      <xdr:col>1</xdr:col>
      <xdr:colOff>1219200</xdr:colOff>
      <xdr:row>799</xdr:row>
      <xdr:rowOff>1409700</xdr:rowOff>
    </xdr:to>
    <xdr:pic>
      <xdr:nvPicPr>
        <xdr:cNvPr id="763647" name="Рисунок 690" descr="9785912822698.jpg">
          <a:extLst>
            <a:ext uri="{FF2B5EF4-FFF2-40B4-BE49-F238E27FC236}">
              <a16:creationId xmlns:a16="http://schemas.microsoft.com/office/drawing/2014/main" id="{00000000-0008-0000-0000-0000F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872436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800</xdr:row>
      <xdr:rowOff>19050</xdr:rowOff>
    </xdr:from>
    <xdr:to>
      <xdr:col>1</xdr:col>
      <xdr:colOff>1200150</xdr:colOff>
      <xdr:row>800</xdr:row>
      <xdr:rowOff>1390650</xdr:rowOff>
    </xdr:to>
    <xdr:pic>
      <xdr:nvPicPr>
        <xdr:cNvPr id="763648" name="Рисунок 691" descr="9785912828003.jpg">
          <a:extLst>
            <a:ext uri="{FF2B5EF4-FFF2-40B4-BE49-F238E27FC236}">
              <a16:creationId xmlns:a16="http://schemas.microsoft.com/office/drawing/2014/main" id="{00000000-0008-0000-0000-00000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864380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801</xdr:row>
      <xdr:rowOff>9525</xdr:rowOff>
    </xdr:from>
    <xdr:to>
      <xdr:col>1</xdr:col>
      <xdr:colOff>1171575</xdr:colOff>
      <xdr:row>801</xdr:row>
      <xdr:rowOff>1390650</xdr:rowOff>
    </xdr:to>
    <xdr:pic>
      <xdr:nvPicPr>
        <xdr:cNvPr id="763649" name="Рисунок 692" descr="9785912821899.jpg">
          <a:extLst>
            <a:ext uri="{FF2B5EF4-FFF2-40B4-BE49-F238E27FC236}">
              <a16:creationId xmlns:a16="http://schemas.microsoft.com/office/drawing/2014/main" id="{00000000-0008-0000-0000-00000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90053500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802</xdr:row>
      <xdr:rowOff>9525</xdr:rowOff>
    </xdr:from>
    <xdr:to>
      <xdr:col>1</xdr:col>
      <xdr:colOff>1200150</xdr:colOff>
      <xdr:row>802</xdr:row>
      <xdr:rowOff>1381125</xdr:rowOff>
    </xdr:to>
    <xdr:pic>
      <xdr:nvPicPr>
        <xdr:cNvPr id="763650" name="Рисунок 693" descr="9785912827709.jpg">
          <a:extLst>
            <a:ext uri="{FF2B5EF4-FFF2-40B4-BE49-F238E27FC236}">
              <a16:creationId xmlns:a16="http://schemas.microsoft.com/office/drawing/2014/main" id="{00000000-0008-0000-0000-00000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14727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803</xdr:row>
      <xdr:rowOff>9525</xdr:rowOff>
    </xdr:from>
    <xdr:to>
      <xdr:col>1</xdr:col>
      <xdr:colOff>1200150</xdr:colOff>
      <xdr:row>803</xdr:row>
      <xdr:rowOff>1409700</xdr:rowOff>
    </xdr:to>
    <xdr:pic>
      <xdr:nvPicPr>
        <xdr:cNvPr id="763651" name="Рисунок 694" descr="9785912825491.jpg">
          <a:extLst>
            <a:ext uri="{FF2B5EF4-FFF2-40B4-BE49-F238E27FC236}">
              <a16:creationId xmlns:a16="http://schemas.microsoft.com/office/drawing/2014/main" id="{00000000-0008-0000-0000-00000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28919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805</xdr:row>
      <xdr:rowOff>9525</xdr:rowOff>
    </xdr:from>
    <xdr:to>
      <xdr:col>1</xdr:col>
      <xdr:colOff>1190625</xdr:colOff>
      <xdr:row>805</xdr:row>
      <xdr:rowOff>1390650</xdr:rowOff>
    </xdr:to>
    <xdr:pic>
      <xdr:nvPicPr>
        <xdr:cNvPr id="763654" name="Рисунок 697" descr="9785912824937.jpg">
          <a:extLst>
            <a:ext uri="{FF2B5EF4-FFF2-40B4-BE49-F238E27FC236}">
              <a16:creationId xmlns:a16="http://schemas.microsoft.com/office/drawing/2014/main" id="{00000000-0008-0000-0000-00000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971496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806</xdr:row>
      <xdr:rowOff>28575</xdr:rowOff>
    </xdr:from>
    <xdr:to>
      <xdr:col>1</xdr:col>
      <xdr:colOff>1200150</xdr:colOff>
      <xdr:row>806</xdr:row>
      <xdr:rowOff>1390650</xdr:rowOff>
    </xdr:to>
    <xdr:pic>
      <xdr:nvPicPr>
        <xdr:cNvPr id="763655" name="Рисунок 698" descr="9785912828942.jpg">
          <a:extLst>
            <a:ext uri="{FF2B5EF4-FFF2-40B4-BE49-F238E27FC236}">
              <a16:creationId xmlns:a16="http://schemas.microsoft.com/office/drawing/2014/main" id="{00000000-0008-0000-0000-00000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85879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807</xdr:row>
      <xdr:rowOff>0</xdr:rowOff>
    </xdr:from>
    <xdr:to>
      <xdr:col>1</xdr:col>
      <xdr:colOff>1200150</xdr:colOff>
      <xdr:row>807</xdr:row>
      <xdr:rowOff>1371600</xdr:rowOff>
    </xdr:to>
    <xdr:pic>
      <xdr:nvPicPr>
        <xdr:cNvPr id="763656" name="Рисунок 699" descr="9785912823442.jpg">
          <a:extLst>
            <a:ext uri="{FF2B5EF4-FFF2-40B4-BE49-F238E27FC236}">
              <a16:creationId xmlns:a16="http://schemas.microsoft.com/office/drawing/2014/main" id="{00000000-0008-0000-0000-00000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999785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809</xdr:row>
      <xdr:rowOff>9525</xdr:rowOff>
    </xdr:from>
    <xdr:to>
      <xdr:col>1</xdr:col>
      <xdr:colOff>1162050</xdr:colOff>
      <xdr:row>809</xdr:row>
      <xdr:rowOff>1390650</xdr:rowOff>
    </xdr:to>
    <xdr:pic>
      <xdr:nvPicPr>
        <xdr:cNvPr id="763657" name="Рисунок 701" descr="9785000335949.jpg">
          <a:extLst>
            <a:ext uri="{FF2B5EF4-FFF2-40B4-BE49-F238E27FC236}">
              <a16:creationId xmlns:a16="http://schemas.microsoft.com/office/drawing/2014/main" id="{00000000-0008-0000-0000-00000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028265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810</xdr:row>
      <xdr:rowOff>19050</xdr:rowOff>
    </xdr:from>
    <xdr:to>
      <xdr:col>1</xdr:col>
      <xdr:colOff>1200150</xdr:colOff>
      <xdr:row>810</xdr:row>
      <xdr:rowOff>1343025</xdr:rowOff>
    </xdr:to>
    <xdr:pic>
      <xdr:nvPicPr>
        <xdr:cNvPr id="763658" name="Рисунок 702" descr="9785000334973.jpg">
          <a:extLst>
            <a:ext uri="{FF2B5EF4-FFF2-40B4-BE49-F238E27FC236}">
              <a16:creationId xmlns:a16="http://schemas.microsoft.com/office/drawing/2014/main" id="{00000000-0008-0000-0000-00000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4255275"/>
          <a:ext cx="10287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811</xdr:row>
      <xdr:rowOff>19050</xdr:rowOff>
    </xdr:from>
    <xdr:to>
      <xdr:col>1</xdr:col>
      <xdr:colOff>1219200</xdr:colOff>
      <xdr:row>811</xdr:row>
      <xdr:rowOff>1390650</xdr:rowOff>
    </xdr:to>
    <xdr:pic>
      <xdr:nvPicPr>
        <xdr:cNvPr id="763659" name="Рисунок 703" descr="9785912823640.jpg">
          <a:extLst>
            <a:ext uri="{FF2B5EF4-FFF2-40B4-BE49-F238E27FC236}">
              <a16:creationId xmlns:a16="http://schemas.microsoft.com/office/drawing/2014/main" id="{00000000-0008-0000-0000-00000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56745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812</xdr:row>
      <xdr:rowOff>0</xdr:rowOff>
    </xdr:from>
    <xdr:to>
      <xdr:col>1</xdr:col>
      <xdr:colOff>1200150</xdr:colOff>
      <xdr:row>812</xdr:row>
      <xdr:rowOff>1400175</xdr:rowOff>
    </xdr:to>
    <xdr:pic>
      <xdr:nvPicPr>
        <xdr:cNvPr id="763660" name="Рисунок 704" descr="9785912828959.jpg">
          <a:extLst>
            <a:ext uri="{FF2B5EF4-FFF2-40B4-BE49-F238E27FC236}">
              <a16:creationId xmlns:a16="http://schemas.microsoft.com/office/drawing/2014/main" id="{00000000-0008-0000-0000-00000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070746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817</xdr:row>
      <xdr:rowOff>38100</xdr:rowOff>
    </xdr:from>
    <xdr:to>
      <xdr:col>1</xdr:col>
      <xdr:colOff>1257300</xdr:colOff>
      <xdr:row>817</xdr:row>
      <xdr:rowOff>1400175</xdr:rowOff>
    </xdr:to>
    <xdr:pic>
      <xdr:nvPicPr>
        <xdr:cNvPr id="763661" name="Рисунок 589" descr="9785000336113.jpg">
          <a:extLst>
            <a:ext uri="{FF2B5EF4-FFF2-40B4-BE49-F238E27FC236}">
              <a16:creationId xmlns:a16="http://schemas.microsoft.com/office/drawing/2014/main" id="{00000000-0008-0000-0000-00000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3929775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820</xdr:row>
      <xdr:rowOff>0</xdr:rowOff>
    </xdr:from>
    <xdr:to>
      <xdr:col>1</xdr:col>
      <xdr:colOff>1247775</xdr:colOff>
      <xdr:row>820</xdr:row>
      <xdr:rowOff>1371600</xdr:rowOff>
    </xdr:to>
    <xdr:pic>
      <xdr:nvPicPr>
        <xdr:cNvPr id="763662" name="Рисунок 593" descr="9785912825385.jpg">
          <a:extLst>
            <a:ext uri="{FF2B5EF4-FFF2-40B4-BE49-F238E27FC236}">
              <a16:creationId xmlns:a16="http://schemas.microsoft.com/office/drawing/2014/main" id="{00000000-0008-0000-0000-00000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35173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821</xdr:row>
      <xdr:rowOff>9525</xdr:rowOff>
    </xdr:from>
    <xdr:to>
      <xdr:col>1</xdr:col>
      <xdr:colOff>1219200</xdr:colOff>
      <xdr:row>821</xdr:row>
      <xdr:rowOff>1381125</xdr:rowOff>
    </xdr:to>
    <xdr:pic>
      <xdr:nvPicPr>
        <xdr:cNvPr id="763666" name="Рисунок 597" descr="9785912826696.jpg">
          <a:extLst>
            <a:ext uri="{FF2B5EF4-FFF2-40B4-BE49-F238E27FC236}">
              <a16:creationId xmlns:a16="http://schemas.microsoft.com/office/drawing/2014/main" id="{00000000-0008-0000-0000-00001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49203750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823</xdr:row>
      <xdr:rowOff>9525</xdr:rowOff>
    </xdr:from>
    <xdr:to>
      <xdr:col>1</xdr:col>
      <xdr:colOff>1228725</xdr:colOff>
      <xdr:row>823</xdr:row>
      <xdr:rowOff>1390650</xdr:rowOff>
    </xdr:to>
    <xdr:pic>
      <xdr:nvPicPr>
        <xdr:cNvPr id="763667" name="Рисунок 600" descr="9785912824463.jpg">
          <a:extLst>
            <a:ext uri="{FF2B5EF4-FFF2-40B4-BE49-F238E27FC236}">
              <a16:creationId xmlns:a16="http://schemas.microsoft.com/office/drawing/2014/main" id="{00000000-0008-0000-0000-00001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346142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824</xdr:row>
      <xdr:rowOff>19050</xdr:rowOff>
    </xdr:from>
    <xdr:to>
      <xdr:col>1</xdr:col>
      <xdr:colOff>1247775</xdr:colOff>
      <xdr:row>824</xdr:row>
      <xdr:rowOff>1381125</xdr:rowOff>
    </xdr:to>
    <xdr:pic>
      <xdr:nvPicPr>
        <xdr:cNvPr id="763668" name="Рисунок 601" descr="9785912824654.jpg">
          <a:extLst>
            <a:ext uri="{FF2B5EF4-FFF2-40B4-BE49-F238E27FC236}">
              <a16:creationId xmlns:a16="http://schemas.microsoft.com/office/drawing/2014/main" id="{00000000-0008-0000-0000-00001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54890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826</xdr:row>
      <xdr:rowOff>38100</xdr:rowOff>
    </xdr:from>
    <xdr:to>
      <xdr:col>1</xdr:col>
      <xdr:colOff>1257300</xdr:colOff>
      <xdr:row>826</xdr:row>
      <xdr:rowOff>1371600</xdr:rowOff>
    </xdr:to>
    <xdr:pic>
      <xdr:nvPicPr>
        <xdr:cNvPr id="763669" name="Рисунок 603" descr="9785000336144.jpg">
          <a:extLst>
            <a:ext uri="{FF2B5EF4-FFF2-40B4-BE49-F238E27FC236}">
              <a16:creationId xmlns:a16="http://schemas.microsoft.com/office/drawing/2014/main" id="{00000000-0008-0000-0000-00001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5774767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827</xdr:row>
      <xdr:rowOff>28575</xdr:rowOff>
    </xdr:from>
    <xdr:to>
      <xdr:col>1</xdr:col>
      <xdr:colOff>1276350</xdr:colOff>
      <xdr:row>827</xdr:row>
      <xdr:rowOff>1390650</xdr:rowOff>
    </xdr:to>
    <xdr:pic>
      <xdr:nvPicPr>
        <xdr:cNvPr id="763672" name="Рисунок 606" descr="9785912824661.jpg">
          <a:extLst>
            <a:ext uri="{FF2B5EF4-FFF2-40B4-BE49-F238E27FC236}">
              <a16:creationId xmlns:a16="http://schemas.microsoft.com/office/drawing/2014/main" id="{00000000-0008-0000-0000-00001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19958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830</xdr:row>
      <xdr:rowOff>28575</xdr:rowOff>
    </xdr:from>
    <xdr:to>
      <xdr:col>1</xdr:col>
      <xdr:colOff>1257300</xdr:colOff>
      <xdr:row>830</xdr:row>
      <xdr:rowOff>1390650</xdr:rowOff>
    </xdr:to>
    <xdr:pic>
      <xdr:nvPicPr>
        <xdr:cNvPr id="763673" name="Рисунок 611" descr="9785912828386.jpg">
          <a:extLst>
            <a:ext uri="{FF2B5EF4-FFF2-40B4-BE49-F238E27FC236}">
              <a16:creationId xmlns:a16="http://schemas.microsoft.com/office/drawing/2014/main" id="{00000000-0008-0000-0000-00001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625350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832</xdr:row>
      <xdr:rowOff>38100</xdr:rowOff>
    </xdr:from>
    <xdr:to>
      <xdr:col>1</xdr:col>
      <xdr:colOff>1247775</xdr:colOff>
      <xdr:row>832</xdr:row>
      <xdr:rowOff>1400175</xdr:rowOff>
    </xdr:to>
    <xdr:pic>
      <xdr:nvPicPr>
        <xdr:cNvPr id="763674" name="Рисунок 613" descr="9785912823381.jpg">
          <a:extLst>
            <a:ext uri="{FF2B5EF4-FFF2-40B4-BE49-F238E27FC236}">
              <a16:creationId xmlns:a16="http://schemas.microsoft.com/office/drawing/2014/main" id="{00000000-0008-0000-0000-00001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91014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833</xdr:row>
      <xdr:rowOff>28575</xdr:rowOff>
    </xdr:from>
    <xdr:to>
      <xdr:col>1</xdr:col>
      <xdr:colOff>1257300</xdr:colOff>
      <xdr:row>833</xdr:row>
      <xdr:rowOff>1390650</xdr:rowOff>
    </xdr:to>
    <xdr:pic>
      <xdr:nvPicPr>
        <xdr:cNvPr id="763675" name="Рисунок 614" descr="9785912825453.jpg">
          <a:extLst>
            <a:ext uri="{FF2B5EF4-FFF2-40B4-BE49-F238E27FC236}">
              <a16:creationId xmlns:a16="http://schemas.microsoft.com/office/drawing/2014/main" id="{00000000-0008-0000-0000-00001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0511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834</xdr:row>
      <xdr:rowOff>38100</xdr:rowOff>
    </xdr:from>
    <xdr:to>
      <xdr:col>1</xdr:col>
      <xdr:colOff>1238250</xdr:colOff>
      <xdr:row>834</xdr:row>
      <xdr:rowOff>1381125</xdr:rowOff>
    </xdr:to>
    <xdr:pic>
      <xdr:nvPicPr>
        <xdr:cNvPr id="763676" name="Рисунок 615" descr="9785912824678.jpg">
          <a:extLst>
            <a:ext uri="{FF2B5EF4-FFF2-40B4-BE49-F238E27FC236}">
              <a16:creationId xmlns:a16="http://schemas.microsoft.com/office/drawing/2014/main" id="{00000000-0008-0000-0000-00001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1939925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836</xdr:row>
      <xdr:rowOff>0</xdr:rowOff>
    </xdr:from>
    <xdr:to>
      <xdr:col>1</xdr:col>
      <xdr:colOff>1257300</xdr:colOff>
      <xdr:row>836</xdr:row>
      <xdr:rowOff>1371600</xdr:rowOff>
    </xdr:to>
    <xdr:pic>
      <xdr:nvPicPr>
        <xdr:cNvPr id="763677" name="Рисунок 616" descr="9785000336151.jpg">
          <a:extLst>
            <a:ext uri="{FF2B5EF4-FFF2-40B4-BE49-F238E27FC236}">
              <a16:creationId xmlns:a16="http://schemas.microsoft.com/office/drawing/2014/main" id="{00000000-0008-0000-0000-00001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6159500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837</xdr:row>
      <xdr:rowOff>38100</xdr:rowOff>
    </xdr:from>
    <xdr:to>
      <xdr:col>1</xdr:col>
      <xdr:colOff>1238250</xdr:colOff>
      <xdr:row>837</xdr:row>
      <xdr:rowOff>1400175</xdr:rowOff>
    </xdr:to>
    <xdr:pic>
      <xdr:nvPicPr>
        <xdr:cNvPr id="763678" name="Рисунок 617" descr="9785912822544.jpg">
          <a:extLst>
            <a:ext uri="{FF2B5EF4-FFF2-40B4-BE49-F238E27FC236}">
              <a16:creationId xmlns:a16="http://schemas.microsoft.com/office/drawing/2014/main" id="{00000000-0008-0000-0000-00001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76168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838</xdr:row>
      <xdr:rowOff>28575</xdr:rowOff>
    </xdr:from>
    <xdr:to>
      <xdr:col>1</xdr:col>
      <xdr:colOff>1238250</xdr:colOff>
      <xdr:row>838</xdr:row>
      <xdr:rowOff>1390650</xdr:rowOff>
    </xdr:to>
    <xdr:pic>
      <xdr:nvPicPr>
        <xdr:cNvPr id="763679" name="Рисунок 618" descr="9785000336175.jpg">
          <a:extLst>
            <a:ext uri="{FF2B5EF4-FFF2-40B4-BE49-F238E27FC236}">
              <a16:creationId xmlns:a16="http://schemas.microsoft.com/office/drawing/2014/main" id="{00000000-0008-0000-0000-00001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9026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839</xdr:row>
      <xdr:rowOff>28575</xdr:rowOff>
    </xdr:from>
    <xdr:to>
      <xdr:col>1</xdr:col>
      <xdr:colOff>1257300</xdr:colOff>
      <xdr:row>839</xdr:row>
      <xdr:rowOff>1400175</xdr:rowOff>
    </xdr:to>
    <xdr:pic>
      <xdr:nvPicPr>
        <xdr:cNvPr id="763680" name="Рисунок 619" descr="9785912826382.jpg">
          <a:extLst>
            <a:ext uri="{FF2B5EF4-FFF2-40B4-BE49-F238E27FC236}">
              <a16:creationId xmlns:a16="http://schemas.microsoft.com/office/drawing/2014/main" id="{00000000-0008-0000-0000-00002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278450263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842</xdr:row>
      <xdr:rowOff>28575</xdr:rowOff>
    </xdr:from>
    <xdr:to>
      <xdr:col>1</xdr:col>
      <xdr:colOff>1276350</xdr:colOff>
      <xdr:row>842</xdr:row>
      <xdr:rowOff>1371600</xdr:rowOff>
    </xdr:to>
    <xdr:pic>
      <xdr:nvPicPr>
        <xdr:cNvPr id="763681" name="Рисунок 622" descr="9785912824494.jpg">
          <a:extLst>
            <a:ext uri="{FF2B5EF4-FFF2-40B4-BE49-F238E27FC236}">
              <a16:creationId xmlns:a16="http://schemas.microsoft.com/office/drawing/2014/main" id="{00000000-0008-0000-0000-00002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86122650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850</xdr:row>
      <xdr:rowOff>28575</xdr:rowOff>
    </xdr:from>
    <xdr:to>
      <xdr:col>1</xdr:col>
      <xdr:colOff>1238250</xdr:colOff>
      <xdr:row>850</xdr:row>
      <xdr:rowOff>1390650</xdr:rowOff>
    </xdr:to>
    <xdr:pic>
      <xdr:nvPicPr>
        <xdr:cNvPr id="763682" name="Рисунок 635" descr="9785912827051.jpg">
          <a:extLst>
            <a:ext uri="{FF2B5EF4-FFF2-40B4-BE49-F238E27FC236}">
              <a16:creationId xmlns:a16="http://schemas.microsoft.com/office/drawing/2014/main" id="{00000000-0008-0000-0000-00002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58953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851</xdr:row>
      <xdr:rowOff>38100</xdr:rowOff>
    </xdr:from>
    <xdr:to>
      <xdr:col>1</xdr:col>
      <xdr:colOff>1200150</xdr:colOff>
      <xdr:row>851</xdr:row>
      <xdr:rowOff>1400175</xdr:rowOff>
    </xdr:to>
    <xdr:pic>
      <xdr:nvPicPr>
        <xdr:cNvPr id="763683" name="Рисунок 636" descr="9785000334881.jpg">
          <a:extLst>
            <a:ext uri="{FF2B5EF4-FFF2-40B4-BE49-F238E27FC236}">
              <a16:creationId xmlns:a16="http://schemas.microsoft.com/office/drawing/2014/main" id="{00000000-0008-0000-0000-00002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73240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852</xdr:row>
      <xdr:rowOff>9525</xdr:rowOff>
    </xdr:from>
    <xdr:to>
      <xdr:col>1</xdr:col>
      <xdr:colOff>1219200</xdr:colOff>
      <xdr:row>852</xdr:row>
      <xdr:rowOff>1390650</xdr:rowOff>
    </xdr:to>
    <xdr:pic>
      <xdr:nvPicPr>
        <xdr:cNvPr id="763684" name="Рисунок 637" descr="9785912828614.jpg">
          <a:extLst>
            <a:ext uri="{FF2B5EF4-FFF2-40B4-BE49-F238E27FC236}">
              <a16:creationId xmlns:a16="http://schemas.microsoft.com/office/drawing/2014/main" id="{00000000-0008-0000-0000-00002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987147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853</xdr:row>
      <xdr:rowOff>28575</xdr:rowOff>
    </xdr:from>
    <xdr:to>
      <xdr:col>1</xdr:col>
      <xdr:colOff>1228725</xdr:colOff>
      <xdr:row>854</xdr:row>
      <xdr:rowOff>0</xdr:rowOff>
    </xdr:to>
    <xdr:pic>
      <xdr:nvPicPr>
        <xdr:cNvPr id="763685" name="Рисунок 638" descr="9785912828539.jpg">
          <a:extLst>
            <a:ext uri="{FF2B5EF4-FFF2-40B4-BE49-F238E27FC236}">
              <a16:creationId xmlns:a16="http://schemas.microsoft.com/office/drawing/2014/main" id="{00000000-0008-0000-0000-00002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00152975"/>
          <a:ext cx="10953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854</xdr:row>
      <xdr:rowOff>9525</xdr:rowOff>
    </xdr:from>
    <xdr:to>
      <xdr:col>1</xdr:col>
      <xdr:colOff>1200150</xdr:colOff>
      <xdr:row>854</xdr:row>
      <xdr:rowOff>1371600</xdr:rowOff>
    </xdr:to>
    <xdr:pic>
      <xdr:nvPicPr>
        <xdr:cNvPr id="763686" name="Рисунок 639" descr="9785000334614.jpg">
          <a:extLst>
            <a:ext uri="{FF2B5EF4-FFF2-40B4-BE49-F238E27FC236}">
              <a16:creationId xmlns:a16="http://schemas.microsoft.com/office/drawing/2014/main" id="{00000000-0008-0000-0000-00002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15531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855</xdr:row>
      <xdr:rowOff>0</xdr:rowOff>
    </xdr:from>
    <xdr:to>
      <xdr:col>1</xdr:col>
      <xdr:colOff>1200150</xdr:colOff>
      <xdr:row>855</xdr:row>
      <xdr:rowOff>9525</xdr:rowOff>
    </xdr:to>
    <xdr:pic>
      <xdr:nvPicPr>
        <xdr:cNvPr id="763687" name="Рисунок 640" descr="9785912827099.jpg">
          <a:extLst>
            <a:ext uri="{FF2B5EF4-FFF2-40B4-BE49-F238E27FC236}">
              <a16:creationId xmlns:a16="http://schemas.microsoft.com/office/drawing/2014/main" id="{00000000-0008-0000-0000-00002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1049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855</xdr:row>
      <xdr:rowOff>0</xdr:rowOff>
    </xdr:from>
    <xdr:to>
      <xdr:col>1</xdr:col>
      <xdr:colOff>1190625</xdr:colOff>
      <xdr:row>855</xdr:row>
      <xdr:rowOff>1400175</xdr:rowOff>
    </xdr:to>
    <xdr:pic>
      <xdr:nvPicPr>
        <xdr:cNvPr id="763688" name="Рисунок 641" descr="9785912828522.jpg">
          <a:extLst>
            <a:ext uri="{FF2B5EF4-FFF2-40B4-BE49-F238E27FC236}">
              <a16:creationId xmlns:a16="http://schemas.microsoft.com/office/drawing/2014/main" id="{00000000-0008-0000-0000-00002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856</xdr:row>
      <xdr:rowOff>38100</xdr:rowOff>
    </xdr:from>
    <xdr:to>
      <xdr:col>1</xdr:col>
      <xdr:colOff>1190625</xdr:colOff>
      <xdr:row>856</xdr:row>
      <xdr:rowOff>1400175</xdr:rowOff>
    </xdr:to>
    <xdr:pic>
      <xdr:nvPicPr>
        <xdr:cNvPr id="763689" name="Рисунок 642" descr="9785912827105.jpg">
          <a:extLst>
            <a:ext uri="{FF2B5EF4-FFF2-40B4-BE49-F238E27FC236}">
              <a16:creationId xmlns:a16="http://schemas.microsoft.com/office/drawing/2014/main" id="{00000000-0008-0000-0000-00002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44201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857</xdr:row>
      <xdr:rowOff>9525</xdr:rowOff>
    </xdr:from>
    <xdr:to>
      <xdr:col>1</xdr:col>
      <xdr:colOff>1228725</xdr:colOff>
      <xdr:row>857</xdr:row>
      <xdr:rowOff>1409700</xdr:rowOff>
    </xdr:to>
    <xdr:pic>
      <xdr:nvPicPr>
        <xdr:cNvPr id="763690" name="Рисунок 643" descr="9785912827013.jpg">
          <a:extLst>
            <a:ext uri="{FF2B5EF4-FFF2-40B4-BE49-F238E27FC236}">
              <a16:creationId xmlns:a16="http://schemas.microsoft.com/office/drawing/2014/main" id="{00000000-0008-0000-0000-00002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581082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858</xdr:row>
      <xdr:rowOff>19050</xdr:rowOff>
    </xdr:from>
    <xdr:to>
      <xdr:col>1</xdr:col>
      <xdr:colOff>1238250</xdr:colOff>
      <xdr:row>858</xdr:row>
      <xdr:rowOff>1390650</xdr:rowOff>
    </xdr:to>
    <xdr:pic>
      <xdr:nvPicPr>
        <xdr:cNvPr id="763691" name="Рисунок 644" descr="9785912828607.jpg">
          <a:extLst>
            <a:ext uri="{FF2B5EF4-FFF2-40B4-BE49-F238E27FC236}">
              <a16:creationId xmlns:a16="http://schemas.microsoft.com/office/drawing/2014/main" id="{00000000-0008-0000-0000-00002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072395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859</xdr:row>
      <xdr:rowOff>9525</xdr:rowOff>
    </xdr:from>
    <xdr:to>
      <xdr:col>1</xdr:col>
      <xdr:colOff>1219200</xdr:colOff>
      <xdr:row>859</xdr:row>
      <xdr:rowOff>1371600</xdr:rowOff>
    </xdr:to>
    <xdr:pic>
      <xdr:nvPicPr>
        <xdr:cNvPr id="763692" name="Рисунок 646" descr="9785912828621.jpg">
          <a:extLst>
            <a:ext uri="{FF2B5EF4-FFF2-40B4-BE49-F238E27FC236}">
              <a16:creationId xmlns:a16="http://schemas.microsoft.com/office/drawing/2014/main" id="{00000000-0008-0000-0000-00002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0864927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860</xdr:row>
      <xdr:rowOff>38100</xdr:rowOff>
    </xdr:from>
    <xdr:to>
      <xdr:col>1</xdr:col>
      <xdr:colOff>1228725</xdr:colOff>
      <xdr:row>860</xdr:row>
      <xdr:rowOff>1400175</xdr:rowOff>
    </xdr:to>
    <xdr:pic>
      <xdr:nvPicPr>
        <xdr:cNvPr id="763693" name="Рисунок 647" descr="9785912828546.jpg">
          <a:extLst>
            <a:ext uri="{FF2B5EF4-FFF2-40B4-BE49-F238E27FC236}">
              <a16:creationId xmlns:a16="http://schemas.microsoft.com/office/drawing/2014/main" id="{00000000-0008-0000-0000-00002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100970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861</xdr:row>
      <xdr:rowOff>9525</xdr:rowOff>
    </xdr:from>
    <xdr:to>
      <xdr:col>1</xdr:col>
      <xdr:colOff>1238250</xdr:colOff>
      <xdr:row>861</xdr:row>
      <xdr:rowOff>1409700</xdr:rowOff>
    </xdr:to>
    <xdr:pic>
      <xdr:nvPicPr>
        <xdr:cNvPr id="763694" name="Рисунок 648" descr="9785912828515.jpg">
          <a:extLst>
            <a:ext uri="{FF2B5EF4-FFF2-40B4-BE49-F238E27FC236}">
              <a16:creationId xmlns:a16="http://schemas.microsoft.com/office/drawing/2014/main" id="{00000000-0008-0000-0000-00002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114877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862</xdr:row>
      <xdr:rowOff>19050</xdr:rowOff>
    </xdr:from>
    <xdr:to>
      <xdr:col>1</xdr:col>
      <xdr:colOff>1228725</xdr:colOff>
      <xdr:row>862</xdr:row>
      <xdr:rowOff>1390650</xdr:rowOff>
    </xdr:to>
    <xdr:pic>
      <xdr:nvPicPr>
        <xdr:cNvPr id="763695" name="Рисунок 649" descr="9785912827044.jpg">
          <a:extLst>
            <a:ext uri="{FF2B5EF4-FFF2-40B4-BE49-F238E27FC236}">
              <a16:creationId xmlns:a16="http://schemas.microsoft.com/office/drawing/2014/main" id="{00000000-0008-0000-0000-00002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129164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863</xdr:row>
      <xdr:rowOff>9525</xdr:rowOff>
    </xdr:from>
    <xdr:to>
      <xdr:col>1</xdr:col>
      <xdr:colOff>1266825</xdr:colOff>
      <xdr:row>863</xdr:row>
      <xdr:rowOff>1419225</xdr:rowOff>
    </xdr:to>
    <xdr:pic>
      <xdr:nvPicPr>
        <xdr:cNvPr id="763696" name="Рисунок 650" descr="9785912827037.jpg">
          <a:extLst>
            <a:ext uri="{FF2B5EF4-FFF2-40B4-BE49-F238E27FC236}">
              <a16:creationId xmlns:a16="http://schemas.microsoft.com/office/drawing/2014/main" id="{00000000-0008-0000-0000-00003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1432617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865</xdr:row>
      <xdr:rowOff>9525</xdr:rowOff>
    </xdr:from>
    <xdr:to>
      <xdr:col>1</xdr:col>
      <xdr:colOff>1257300</xdr:colOff>
      <xdr:row>865</xdr:row>
      <xdr:rowOff>1371600</xdr:rowOff>
    </xdr:to>
    <xdr:pic>
      <xdr:nvPicPr>
        <xdr:cNvPr id="763698" name="Рисунок 652" descr="9785912826993.jpg">
          <a:extLst>
            <a:ext uri="{FF2B5EF4-FFF2-40B4-BE49-F238E27FC236}">
              <a16:creationId xmlns:a16="http://schemas.microsoft.com/office/drawing/2014/main" id="{00000000-0008-0000-0000-00003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3171646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939</xdr:row>
      <xdr:rowOff>19050</xdr:rowOff>
    </xdr:from>
    <xdr:to>
      <xdr:col>1</xdr:col>
      <xdr:colOff>1228725</xdr:colOff>
      <xdr:row>939</xdr:row>
      <xdr:rowOff>1400175</xdr:rowOff>
    </xdr:to>
    <xdr:pic>
      <xdr:nvPicPr>
        <xdr:cNvPr id="763699" name="Рисунок 785" descr="9785912821073.jpg">
          <a:extLst>
            <a:ext uri="{FF2B5EF4-FFF2-40B4-BE49-F238E27FC236}">
              <a16:creationId xmlns:a16="http://schemas.microsoft.com/office/drawing/2014/main" id="{00000000-0008-0000-0000-00003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45494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</xdr:colOff>
      <xdr:row>900</xdr:row>
      <xdr:rowOff>19050</xdr:rowOff>
    </xdr:from>
    <xdr:to>
      <xdr:col>1</xdr:col>
      <xdr:colOff>1195387</xdr:colOff>
      <xdr:row>901</xdr:row>
      <xdr:rowOff>0</xdr:rowOff>
    </xdr:to>
    <xdr:pic>
      <xdr:nvPicPr>
        <xdr:cNvPr id="763700" name="Рисунок 790" descr="9785912827754.jpg">
          <a:extLst>
            <a:ext uri="{FF2B5EF4-FFF2-40B4-BE49-F238E27FC236}">
              <a16:creationId xmlns:a16="http://schemas.microsoft.com/office/drawing/2014/main" id="{00000000-0008-0000-0000-00003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65654019"/>
          <a:ext cx="1085850" cy="139779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902</xdr:row>
      <xdr:rowOff>28575</xdr:rowOff>
    </xdr:from>
    <xdr:to>
      <xdr:col>1</xdr:col>
      <xdr:colOff>1204913</xdr:colOff>
      <xdr:row>903</xdr:row>
      <xdr:rowOff>0</xdr:rowOff>
    </xdr:to>
    <xdr:pic>
      <xdr:nvPicPr>
        <xdr:cNvPr id="763701" name="Рисунок 795" descr="9785912827785.jpg">
          <a:extLst>
            <a:ext uri="{FF2B5EF4-FFF2-40B4-BE49-F238E27FC236}">
              <a16:creationId xmlns:a16="http://schemas.microsoft.com/office/drawing/2014/main" id="{00000000-0008-0000-0000-00003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68497231"/>
          <a:ext cx="1085850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898</xdr:row>
      <xdr:rowOff>0</xdr:rowOff>
    </xdr:from>
    <xdr:to>
      <xdr:col>1</xdr:col>
      <xdr:colOff>1209675</xdr:colOff>
      <xdr:row>898</xdr:row>
      <xdr:rowOff>1400175</xdr:rowOff>
    </xdr:to>
    <xdr:pic>
      <xdr:nvPicPr>
        <xdr:cNvPr id="763702" name="Рисунок 961" descr="9785912821394.jpg">
          <a:extLst>
            <a:ext uri="{FF2B5EF4-FFF2-40B4-BE49-F238E27FC236}">
              <a16:creationId xmlns:a16="http://schemas.microsoft.com/office/drawing/2014/main" id="{00000000-0008-0000-0000-00003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16654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901</xdr:row>
      <xdr:rowOff>35720</xdr:rowOff>
    </xdr:from>
    <xdr:to>
      <xdr:col>1</xdr:col>
      <xdr:colOff>1200150</xdr:colOff>
      <xdr:row>901</xdr:row>
      <xdr:rowOff>1381126</xdr:rowOff>
    </xdr:to>
    <xdr:pic>
      <xdr:nvPicPr>
        <xdr:cNvPr id="763703" name="Рисунок 791" descr="9785912824074.jpg">
          <a:extLst>
            <a:ext uri="{FF2B5EF4-FFF2-40B4-BE49-F238E27FC236}">
              <a16:creationId xmlns:a16="http://schemas.microsoft.com/office/drawing/2014/main" id="{00000000-0008-0000-0000-00003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359622314"/>
          <a:ext cx="1066800" cy="1345406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899</xdr:row>
      <xdr:rowOff>0</xdr:rowOff>
    </xdr:from>
    <xdr:to>
      <xdr:col>1</xdr:col>
      <xdr:colOff>1247775</xdr:colOff>
      <xdr:row>899</xdr:row>
      <xdr:rowOff>1371600</xdr:rowOff>
    </xdr:to>
    <xdr:pic>
      <xdr:nvPicPr>
        <xdr:cNvPr id="763704" name="Рисунок 788" descr="9785912824906.jpg">
          <a:extLst>
            <a:ext uri="{FF2B5EF4-FFF2-40B4-BE49-F238E27FC236}">
              <a16:creationId xmlns:a16="http://schemas.microsoft.com/office/drawing/2014/main" id="{00000000-0008-0000-0000-00003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308465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903</xdr:row>
      <xdr:rowOff>28575</xdr:rowOff>
    </xdr:from>
    <xdr:to>
      <xdr:col>1</xdr:col>
      <xdr:colOff>1219200</xdr:colOff>
      <xdr:row>904</xdr:row>
      <xdr:rowOff>0</xdr:rowOff>
    </xdr:to>
    <xdr:pic>
      <xdr:nvPicPr>
        <xdr:cNvPr id="763705" name="Рисунок 798" descr="9785912825224.jpg">
          <a:extLst>
            <a:ext uri="{FF2B5EF4-FFF2-40B4-BE49-F238E27FC236}">
              <a16:creationId xmlns:a16="http://schemas.microsoft.com/office/drawing/2014/main" id="{00000000-0008-0000-0000-00003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68790125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904</xdr:row>
      <xdr:rowOff>28575</xdr:rowOff>
    </xdr:from>
    <xdr:to>
      <xdr:col>1</xdr:col>
      <xdr:colOff>1209675</xdr:colOff>
      <xdr:row>904</xdr:row>
      <xdr:rowOff>1390650</xdr:rowOff>
    </xdr:to>
    <xdr:pic>
      <xdr:nvPicPr>
        <xdr:cNvPr id="763706" name="Рисунок 800" descr="9785912828935.jpg">
          <a:extLst>
            <a:ext uri="{FF2B5EF4-FFF2-40B4-BE49-F238E27FC236}">
              <a16:creationId xmlns:a16="http://schemas.microsoft.com/office/drawing/2014/main" id="{00000000-0008-0000-0000-00003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02093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938</xdr:row>
      <xdr:rowOff>0</xdr:rowOff>
    </xdr:from>
    <xdr:to>
      <xdr:col>1</xdr:col>
      <xdr:colOff>1200150</xdr:colOff>
      <xdr:row>938</xdr:row>
      <xdr:rowOff>1400175</xdr:rowOff>
    </xdr:to>
    <xdr:pic>
      <xdr:nvPicPr>
        <xdr:cNvPr id="763707" name="Рисунок 802" descr="9785912824890.jpg">
          <a:extLst>
            <a:ext uri="{FF2B5EF4-FFF2-40B4-BE49-F238E27FC236}">
              <a16:creationId xmlns:a16="http://schemas.microsoft.com/office/drawing/2014/main" id="{00000000-0008-0000-0000-00003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3111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906</xdr:row>
      <xdr:rowOff>9525</xdr:rowOff>
    </xdr:from>
    <xdr:to>
      <xdr:col>1</xdr:col>
      <xdr:colOff>1219200</xdr:colOff>
      <xdr:row>906</xdr:row>
      <xdr:rowOff>1381125</xdr:rowOff>
    </xdr:to>
    <xdr:pic>
      <xdr:nvPicPr>
        <xdr:cNvPr id="763709" name="Рисунок 804" descr="9785912829079.jpg">
          <a:extLst>
            <a:ext uri="{FF2B5EF4-FFF2-40B4-BE49-F238E27FC236}">
              <a16:creationId xmlns:a16="http://schemas.microsoft.com/office/drawing/2014/main" id="{00000000-0008-0000-0000-00003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44479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907</xdr:row>
      <xdr:rowOff>9525</xdr:rowOff>
    </xdr:from>
    <xdr:to>
      <xdr:col>1</xdr:col>
      <xdr:colOff>1200150</xdr:colOff>
      <xdr:row>907</xdr:row>
      <xdr:rowOff>1409700</xdr:rowOff>
    </xdr:to>
    <xdr:pic>
      <xdr:nvPicPr>
        <xdr:cNvPr id="763710" name="Рисунок 805" descr="9785912825248.jpg">
          <a:extLst>
            <a:ext uri="{FF2B5EF4-FFF2-40B4-BE49-F238E27FC236}">
              <a16:creationId xmlns:a16="http://schemas.microsoft.com/office/drawing/2014/main" id="{00000000-0008-0000-0000-00003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5867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908</xdr:row>
      <xdr:rowOff>9525</xdr:rowOff>
    </xdr:from>
    <xdr:to>
      <xdr:col>1</xdr:col>
      <xdr:colOff>1200150</xdr:colOff>
      <xdr:row>908</xdr:row>
      <xdr:rowOff>1409700</xdr:rowOff>
    </xdr:to>
    <xdr:pic>
      <xdr:nvPicPr>
        <xdr:cNvPr id="763711" name="Рисунок 807" descr="9785912824944.jpg">
          <a:extLst>
            <a:ext uri="{FF2B5EF4-FFF2-40B4-BE49-F238E27FC236}">
              <a16:creationId xmlns:a16="http://schemas.microsoft.com/office/drawing/2014/main" id="{00000000-0008-0000-0000-00003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72864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913</xdr:row>
      <xdr:rowOff>9525</xdr:rowOff>
    </xdr:from>
    <xdr:to>
      <xdr:col>1</xdr:col>
      <xdr:colOff>1181100</xdr:colOff>
      <xdr:row>913</xdr:row>
      <xdr:rowOff>1409700</xdr:rowOff>
    </xdr:to>
    <xdr:pic>
      <xdr:nvPicPr>
        <xdr:cNvPr id="763713" name="Рисунок 811" descr="9785912823138.jpg">
          <a:extLst>
            <a:ext uri="{FF2B5EF4-FFF2-40B4-BE49-F238E27FC236}">
              <a16:creationId xmlns:a16="http://schemas.microsoft.com/office/drawing/2014/main" id="{00000000-0008-0000-0000-00004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43825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914</xdr:row>
      <xdr:rowOff>9525</xdr:rowOff>
    </xdr:from>
    <xdr:to>
      <xdr:col>1</xdr:col>
      <xdr:colOff>1200150</xdr:colOff>
      <xdr:row>915</xdr:row>
      <xdr:rowOff>0</xdr:rowOff>
    </xdr:to>
    <xdr:pic>
      <xdr:nvPicPr>
        <xdr:cNvPr id="763714" name="Рисунок 815" descr="9785912828973.jpg">
          <a:extLst>
            <a:ext uri="{FF2B5EF4-FFF2-40B4-BE49-F238E27FC236}">
              <a16:creationId xmlns:a16="http://schemas.microsoft.com/office/drawing/2014/main" id="{00000000-0008-0000-0000-00004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580177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915</xdr:row>
      <xdr:rowOff>19050</xdr:rowOff>
    </xdr:from>
    <xdr:to>
      <xdr:col>1</xdr:col>
      <xdr:colOff>1200150</xdr:colOff>
      <xdr:row>916</xdr:row>
      <xdr:rowOff>0</xdr:rowOff>
    </xdr:to>
    <xdr:pic>
      <xdr:nvPicPr>
        <xdr:cNvPr id="763715" name="Рисунок 818" descr="9785912826085.jpg">
          <a:extLst>
            <a:ext uri="{FF2B5EF4-FFF2-40B4-BE49-F238E27FC236}">
              <a16:creationId xmlns:a16="http://schemas.microsoft.com/office/drawing/2014/main" id="{00000000-0008-0000-0000-00004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7230525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944</xdr:row>
      <xdr:rowOff>0</xdr:rowOff>
    </xdr:from>
    <xdr:to>
      <xdr:col>1</xdr:col>
      <xdr:colOff>1190625</xdr:colOff>
      <xdr:row>944</xdr:row>
      <xdr:rowOff>1400175</xdr:rowOff>
    </xdr:to>
    <xdr:pic>
      <xdr:nvPicPr>
        <xdr:cNvPr id="763716" name="Рисунок 819" descr="9785912828966.jpg">
          <a:extLst>
            <a:ext uri="{FF2B5EF4-FFF2-40B4-BE49-F238E27FC236}">
              <a16:creationId xmlns:a16="http://schemas.microsoft.com/office/drawing/2014/main" id="{00000000-0008-0000-0000-00004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44650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916</xdr:row>
      <xdr:rowOff>9525</xdr:rowOff>
    </xdr:from>
    <xdr:to>
      <xdr:col>1</xdr:col>
      <xdr:colOff>1200150</xdr:colOff>
      <xdr:row>916</xdr:row>
      <xdr:rowOff>1381125</xdr:rowOff>
    </xdr:to>
    <xdr:pic>
      <xdr:nvPicPr>
        <xdr:cNvPr id="763717" name="Рисунок 821" descr="9785912828980.jpg">
          <a:extLst>
            <a:ext uri="{FF2B5EF4-FFF2-40B4-BE49-F238E27FC236}">
              <a16:creationId xmlns:a16="http://schemas.microsoft.com/office/drawing/2014/main" id="{00000000-0008-0000-0000-00004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886402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909</xdr:row>
      <xdr:rowOff>19050</xdr:rowOff>
    </xdr:from>
    <xdr:to>
      <xdr:col>1</xdr:col>
      <xdr:colOff>1181100</xdr:colOff>
      <xdr:row>909</xdr:row>
      <xdr:rowOff>1390650</xdr:rowOff>
    </xdr:to>
    <xdr:pic>
      <xdr:nvPicPr>
        <xdr:cNvPr id="763718" name="Рисунок 967" descr="9785912826467.jpg">
          <a:extLst>
            <a:ext uri="{FF2B5EF4-FFF2-40B4-BE49-F238E27FC236}">
              <a16:creationId xmlns:a16="http://schemas.microsoft.com/office/drawing/2014/main" id="{00000000-0008-0000-0000-00004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87151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905</xdr:row>
      <xdr:rowOff>0</xdr:rowOff>
    </xdr:from>
    <xdr:to>
      <xdr:col>1</xdr:col>
      <xdr:colOff>1200150</xdr:colOff>
      <xdr:row>905</xdr:row>
      <xdr:rowOff>1400175</xdr:rowOff>
    </xdr:to>
    <xdr:pic>
      <xdr:nvPicPr>
        <xdr:cNvPr id="763719" name="Рисунок 801" descr="9785912820700.jpg">
          <a:extLst>
            <a:ext uri="{FF2B5EF4-FFF2-40B4-BE49-F238E27FC236}">
              <a16:creationId xmlns:a16="http://schemas.microsoft.com/office/drawing/2014/main" id="{00000000-0008-0000-0000-00004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16000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910</xdr:row>
      <xdr:rowOff>9525</xdr:rowOff>
    </xdr:from>
    <xdr:to>
      <xdr:col>1</xdr:col>
      <xdr:colOff>1190625</xdr:colOff>
      <xdr:row>910</xdr:row>
      <xdr:rowOff>1409700</xdr:rowOff>
    </xdr:to>
    <xdr:pic>
      <xdr:nvPicPr>
        <xdr:cNvPr id="763720" name="Рисунок 968" descr="9785912821370.jpg">
          <a:extLst>
            <a:ext uri="{FF2B5EF4-FFF2-40B4-BE49-F238E27FC236}">
              <a16:creationId xmlns:a16="http://schemas.microsoft.com/office/drawing/2014/main" id="{00000000-0008-0000-0000-00004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0124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911</xdr:row>
      <xdr:rowOff>19050</xdr:rowOff>
    </xdr:from>
    <xdr:to>
      <xdr:col>1</xdr:col>
      <xdr:colOff>1190625</xdr:colOff>
      <xdr:row>911</xdr:row>
      <xdr:rowOff>1390650</xdr:rowOff>
    </xdr:to>
    <xdr:pic>
      <xdr:nvPicPr>
        <xdr:cNvPr id="763721" name="Рисунок 809" descr="9785912823909.jpg">
          <a:extLst>
            <a:ext uri="{FF2B5EF4-FFF2-40B4-BE49-F238E27FC236}">
              <a16:creationId xmlns:a16="http://schemas.microsoft.com/office/drawing/2014/main" id="{00000000-0008-0000-0000-00004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829728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917</xdr:row>
      <xdr:rowOff>9525</xdr:rowOff>
    </xdr:from>
    <xdr:to>
      <xdr:col>1</xdr:col>
      <xdr:colOff>1190625</xdr:colOff>
      <xdr:row>918</xdr:row>
      <xdr:rowOff>0</xdr:rowOff>
    </xdr:to>
    <xdr:pic>
      <xdr:nvPicPr>
        <xdr:cNvPr id="763722" name="Рисунок 824" descr="9785912827778.jpg">
          <a:extLst>
            <a:ext uri="{FF2B5EF4-FFF2-40B4-BE49-F238E27FC236}">
              <a16:creationId xmlns:a16="http://schemas.microsoft.com/office/drawing/2014/main" id="{00000000-0008-0000-0000-00004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0059450"/>
          <a:ext cx="10191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917</xdr:row>
      <xdr:rowOff>1409700</xdr:rowOff>
    </xdr:from>
    <xdr:to>
      <xdr:col>1</xdr:col>
      <xdr:colOff>1200150</xdr:colOff>
      <xdr:row>918</xdr:row>
      <xdr:rowOff>0</xdr:rowOff>
    </xdr:to>
    <xdr:pic>
      <xdr:nvPicPr>
        <xdr:cNvPr id="763723" name="Рисунок 825" descr="9785912827747.jpg">
          <a:extLst>
            <a:ext uri="{FF2B5EF4-FFF2-40B4-BE49-F238E27FC236}">
              <a16:creationId xmlns:a16="http://schemas.microsoft.com/office/drawing/2014/main" id="{00000000-0008-0000-0000-00004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1459625"/>
          <a:ext cx="10287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918</xdr:row>
      <xdr:rowOff>0</xdr:rowOff>
    </xdr:from>
    <xdr:to>
      <xdr:col>1</xdr:col>
      <xdr:colOff>1162050</xdr:colOff>
      <xdr:row>918</xdr:row>
      <xdr:rowOff>1400175</xdr:rowOff>
    </xdr:to>
    <xdr:pic>
      <xdr:nvPicPr>
        <xdr:cNvPr id="763726" name="Рисунок 830" descr="9785912827761.jpg">
          <a:extLst>
            <a:ext uri="{FF2B5EF4-FFF2-40B4-BE49-F238E27FC236}">
              <a16:creationId xmlns:a16="http://schemas.microsoft.com/office/drawing/2014/main" id="{00000000-0008-0000-0000-00004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2888375"/>
          <a:ext cx="10191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919</xdr:row>
      <xdr:rowOff>0</xdr:rowOff>
    </xdr:from>
    <xdr:to>
      <xdr:col>1</xdr:col>
      <xdr:colOff>1200150</xdr:colOff>
      <xdr:row>919</xdr:row>
      <xdr:rowOff>1400175</xdr:rowOff>
    </xdr:to>
    <xdr:pic>
      <xdr:nvPicPr>
        <xdr:cNvPr id="763727" name="Рисунок 831" descr="9785912820465.jpg">
          <a:extLst>
            <a:ext uri="{FF2B5EF4-FFF2-40B4-BE49-F238E27FC236}">
              <a16:creationId xmlns:a16="http://schemas.microsoft.com/office/drawing/2014/main" id="{00000000-0008-0000-0000-00004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43076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920</xdr:row>
      <xdr:rowOff>28575</xdr:rowOff>
    </xdr:from>
    <xdr:to>
      <xdr:col>1</xdr:col>
      <xdr:colOff>1219200</xdr:colOff>
      <xdr:row>921</xdr:row>
      <xdr:rowOff>0</xdr:rowOff>
    </xdr:to>
    <xdr:pic>
      <xdr:nvPicPr>
        <xdr:cNvPr id="763728" name="Рисунок 832" descr="9785912823121.jpg">
          <a:extLst>
            <a:ext uri="{FF2B5EF4-FFF2-40B4-BE49-F238E27FC236}">
              <a16:creationId xmlns:a16="http://schemas.microsoft.com/office/drawing/2014/main" id="{00000000-0008-0000-0000-00005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5755400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921</xdr:row>
      <xdr:rowOff>9525</xdr:rowOff>
    </xdr:from>
    <xdr:to>
      <xdr:col>1</xdr:col>
      <xdr:colOff>1200150</xdr:colOff>
      <xdr:row>921</xdr:row>
      <xdr:rowOff>1390650</xdr:rowOff>
    </xdr:to>
    <xdr:pic>
      <xdr:nvPicPr>
        <xdr:cNvPr id="763729" name="Рисунок 833" descr="9785912822384.jpg">
          <a:extLst>
            <a:ext uri="{FF2B5EF4-FFF2-40B4-BE49-F238E27FC236}">
              <a16:creationId xmlns:a16="http://schemas.microsoft.com/office/drawing/2014/main" id="{00000000-0008-0000-0000-00005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71555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922</xdr:row>
      <xdr:rowOff>0</xdr:rowOff>
    </xdr:from>
    <xdr:to>
      <xdr:col>1</xdr:col>
      <xdr:colOff>1219200</xdr:colOff>
      <xdr:row>922</xdr:row>
      <xdr:rowOff>1381125</xdr:rowOff>
    </xdr:to>
    <xdr:pic>
      <xdr:nvPicPr>
        <xdr:cNvPr id="763730" name="Рисунок 834" descr="9785912826498.jpg">
          <a:extLst>
            <a:ext uri="{FF2B5EF4-FFF2-40B4-BE49-F238E27FC236}">
              <a16:creationId xmlns:a16="http://schemas.microsoft.com/office/drawing/2014/main" id="{00000000-0008-0000-0000-00005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85652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923</xdr:row>
      <xdr:rowOff>38100</xdr:rowOff>
    </xdr:from>
    <xdr:to>
      <xdr:col>1</xdr:col>
      <xdr:colOff>1200150</xdr:colOff>
      <xdr:row>924</xdr:row>
      <xdr:rowOff>0</xdr:rowOff>
    </xdr:to>
    <xdr:pic>
      <xdr:nvPicPr>
        <xdr:cNvPr id="763731" name="Рисунок 836" descr="9785912820991.jpg">
          <a:extLst>
            <a:ext uri="{FF2B5EF4-FFF2-40B4-BE49-F238E27FC236}">
              <a16:creationId xmlns:a16="http://schemas.microsoft.com/office/drawing/2014/main" id="{00000000-0008-0000-0000-00005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400022600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924</xdr:row>
      <xdr:rowOff>38100</xdr:rowOff>
    </xdr:from>
    <xdr:to>
      <xdr:col>1</xdr:col>
      <xdr:colOff>1162050</xdr:colOff>
      <xdr:row>925</xdr:row>
      <xdr:rowOff>0</xdr:rowOff>
    </xdr:to>
    <xdr:pic>
      <xdr:nvPicPr>
        <xdr:cNvPr id="763734" name="Рисунок 840" descr="9785912827730.jpg">
          <a:extLst>
            <a:ext uri="{FF2B5EF4-FFF2-40B4-BE49-F238E27FC236}">
              <a16:creationId xmlns:a16="http://schemas.microsoft.com/office/drawing/2014/main" id="{00000000-0008-0000-0000-000056A70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042802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925</xdr:row>
      <xdr:rowOff>19050</xdr:rowOff>
    </xdr:from>
    <xdr:to>
      <xdr:col>1</xdr:col>
      <xdr:colOff>1219200</xdr:colOff>
      <xdr:row>926</xdr:row>
      <xdr:rowOff>9525</xdr:rowOff>
    </xdr:to>
    <xdr:pic>
      <xdr:nvPicPr>
        <xdr:cNvPr id="763735" name="Рисунок 853" descr="9785912828928.jpg">
          <a:extLst>
            <a:ext uri="{FF2B5EF4-FFF2-40B4-BE49-F238E27FC236}">
              <a16:creationId xmlns:a16="http://schemas.microsoft.com/office/drawing/2014/main" id="{00000000-0008-0000-0000-00005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05680450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926</xdr:row>
      <xdr:rowOff>28575</xdr:rowOff>
    </xdr:from>
    <xdr:to>
      <xdr:col>1</xdr:col>
      <xdr:colOff>1228725</xdr:colOff>
      <xdr:row>927</xdr:row>
      <xdr:rowOff>0</xdr:rowOff>
    </xdr:to>
    <xdr:pic>
      <xdr:nvPicPr>
        <xdr:cNvPr id="763736" name="Рисунок 854" descr="9785912822117.jpg">
          <a:extLst>
            <a:ext uri="{FF2B5EF4-FFF2-40B4-BE49-F238E27FC236}">
              <a16:creationId xmlns:a16="http://schemas.microsoft.com/office/drawing/2014/main" id="{00000000-0008-0000-0000-00005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0710920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927</xdr:row>
      <xdr:rowOff>9525</xdr:rowOff>
    </xdr:from>
    <xdr:to>
      <xdr:col>1</xdr:col>
      <xdr:colOff>1238250</xdr:colOff>
      <xdr:row>927</xdr:row>
      <xdr:rowOff>1390650</xdr:rowOff>
    </xdr:to>
    <xdr:pic>
      <xdr:nvPicPr>
        <xdr:cNvPr id="763737" name="Рисунок 855" descr="9785912822124.jpg">
          <a:extLst>
            <a:ext uri="{FF2B5EF4-FFF2-40B4-BE49-F238E27FC236}">
              <a16:creationId xmlns:a16="http://schemas.microsoft.com/office/drawing/2014/main" id="{00000000-0008-0000-0000-00005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8509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928</xdr:row>
      <xdr:rowOff>0</xdr:rowOff>
    </xdr:from>
    <xdr:to>
      <xdr:col>1</xdr:col>
      <xdr:colOff>1238250</xdr:colOff>
      <xdr:row>928</xdr:row>
      <xdr:rowOff>1381125</xdr:rowOff>
    </xdr:to>
    <xdr:pic>
      <xdr:nvPicPr>
        <xdr:cNvPr id="763738" name="Рисунок 856" descr="9785912824708.jpg">
          <a:extLst>
            <a:ext uri="{FF2B5EF4-FFF2-40B4-BE49-F238E27FC236}">
              <a16:creationId xmlns:a16="http://schemas.microsoft.com/office/drawing/2014/main" id="{00000000-0008-0000-0000-00005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99190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929</xdr:row>
      <xdr:rowOff>57150</xdr:rowOff>
    </xdr:from>
    <xdr:to>
      <xdr:col>1</xdr:col>
      <xdr:colOff>1190625</xdr:colOff>
      <xdr:row>930</xdr:row>
      <xdr:rowOff>0</xdr:rowOff>
    </xdr:to>
    <xdr:pic>
      <xdr:nvPicPr>
        <xdr:cNvPr id="763739" name="Рисунок 857" descr="9785912822155.jpg">
          <a:extLst>
            <a:ext uri="{FF2B5EF4-FFF2-40B4-BE49-F238E27FC236}">
              <a16:creationId xmlns:a16="http://schemas.microsoft.com/office/drawing/2014/main" id="{00000000-0008-0000-0000-00005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13954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930</xdr:row>
      <xdr:rowOff>9525</xdr:rowOff>
    </xdr:from>
    <xdr:to>
      <xdr:col>1</xdr:col>
      <xdr:colOff>1200150</xdr:colOff>
      <xdr:row>930</xdr:row>
      <xdr:rowOff>1409700</xdr:rowOff>
    </xdr:to>
    <xdr:pic>
      <xdr:nvPicPr>
        <xdr:cNvPr id="763740" name="Рисунок 858" descr="9785912824968.jpg">
          <a:extLst>
            <a:ext uri="{FF2B5EF4-FFF2-40B4-BE49-F238E27FC236}">
              <a16:creationId xmlns:a16="http://schemas.microsoft.com/office/drawing/2014/main" id="{00000000-0008-0000-0000-00005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27670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42</xdr:row>
      <xdr:rowOff>276225</xdr:rowOff>
    </xdr:from>
    <xdr:to>
      <xdr:col>1</xdr:col>
      <xdr:colOff>1285875</xdr:colOff>
      <xdr:row>42</xdr:row>
      <xdr:rowOff>1133475</xdr:rowOff>
    </xdr:to>
    <xdr:pic>
      <xdr:nvPicPr>
        <xdr:cNvPr id="763741" name="Рисунок 865" descr="БелАЗ штамп 24 эл.jpg">
          <a:extLst>
            <a:ext uri="{FF2B5EF4-FFF2-40B4-BE49-F238E27FC236}">
              <a16:creationId xmlns:a16="http://schemas.microsoft.com/office/drawing/2014/main" id="{00000000-0008-0000-0000-00005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1408550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44</xdr:row>
      <xdr:rowOff>266700</xdr:rowOff>
    </xdr:from>
    <xdr:to>
      <xdr:col>1</xdr:col>
      <xdr:colOff>1285875</xdr:colOff>
      <xdr:row>44</xdr:row>
      <xdr:rowOff>1123950</xdr:rowOff>
    </xdr:to>
    <xdr:pic>
      <xdr:nvPicPr>
        <xdr:cNvPr id="763742" name="Рисунок 866" descr="Два медвежонка штамп 24 эл.jpg">
          <a:extLst>
            <a:ext uri="{FF2B5EF4-FFF2-40B4-BE49-F238E27FC236}">
              <a16:creationId xmlns:a16="http://schemas.microsoft.com/office/drawing/2014/main" id="{00000000-0008-0000-0000-00005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4237475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45</xdr:row>
      <xdr:rowOff>247650</xdr:rowOff>
    </xdr:from>
    <xdr:to>
      <xdr:col>1</xdr:col>
      <xdr:colOff>1285875</xdr:colOff>
      <xdr:row>45</xdr:row>
      <xdr:rowOff>1104900</xdr:rowOff>
    </xdr:to>
    <xdr:pic>
      <xdr:nvPicPr>
        <xdr:cNvPr id="763743" name="Рисунок 867" descr="Джип штамп 24 эл.jpg">
          <a:extLst>
            <a:ext uri="{FF2B5EF4-FFF2-40B4-BE49-F238E27FC236}">
              <a16:creationId xmlns:a16="http://schemas.microsoft.com/office/drawing/2014/main" id="{00000000-0008-0000-0000-00005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15637650"/>
          <a:ext cx="1238250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46</xdr:row>
      <xdr:rowOff>247650</xdr:rowOff>
    </xdr:from>
    <xdr:to>
      <xdr:col>1</xdr:col>
      <xdr:colOff>1285875</xdr:colOff>
      <xdr:row>46</xdr:row>
      <xdr:rowOff>1133475</xdr:rowOff>
    </xdr:to>
    <xdr:pic>
      <xdr:nvPicPr>
        <xdr:cNvPr id="763745" name="Рисунок 869" descr="Колобок  штамп 24 эл.jpg">
          <a:extLst>
            <a:ext uri="{FF2B5EF4-FFF2-40B4-BE49-F238E27FC236}">
              <a16:creationId xmlns:a16="http://schemas.microsoft.com/office/drawing/2014/main" id="{00000000-0008-0000-0000-00006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18476100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412</xdr:row>
      <xdr:rowOff>38100</xdr:rowOff>
    </xdr:from>
    <xdr:to>
      <xdr:col>1</xdr:col>
      <xdr:colOff>1209675</xdr:colOff>
      <xdr:row>412</xdr:row>
      <xdr:rowOff>1381125</xdr:rowOff>
    </xdr:to>
    <xdr:pic>
      <xdr:nvPicPr>
        <xdr:cNvPr id="763748" name="Рисунок 871" descr="9785912824302.jpg">
          <a:extLst>
            <a:ext uri="{FF2B5EF4-FFF2-40B4-BE49-F238E27FC236}">
              <a16:creationId xmlns:a16="http://schemas.microsoft.com/office/drawing/2014/main" id="{00000000-0008-0000-0000-00006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01802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825</xdr:row>
      <xdr:rowOff>38100</xdr:rowOff>
    </xdr:from>
    <xdr:to>
      <xdr:col>1</xdr:col>
      <xdr:colOff>1247775</xdr:colOff>
      <xdr:row>826</xdr:row>
      <xdr:rowOff>9525</xdr:rowOff>
    </xdr:to>
    <xdr:pic>
      <xdr:nvPicPr>
        <xdr:cNvPr id="763750" name="Рисунок 871" descr="9785912824470.jpg">
          <a:extLst>
            <a:ext uri="{FF2B5EF4-FFF2-40B4-BE49-F238E27FC236}">
              <a16:creationId xmlns:a16="http://schemas.microsoft.com/office/drawing/2014/main" id="{00000000-0008-0000-0000-00006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56328450"/>
          <a:ext cx="11811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829</xdr:row>
      <xdr:rowOff>38100</xdr:rowOff>
    </xdr:from>
    <xdr:to>
      <xdr:col>1</xdr:col>
      <xdr:colOff>1257300</xdr:colOff>
      <xdr:row>829</xdr:row>
      <xdr:rowOff>1371600</xdr:rowOff>
    </xdr:to>
    <xdr:pic>
      <xdr:nvPicPr>
        <xdr:cNvPr id="763751" name="Рисунок 872" descr="9785912824456.jpg">
          <a:extLst>
            <a:ext uri="{FF2B5EF4-FFF2-40B4-BE49-F238E27FC236}">
              <a16:creationId xmlns:a16="http://schemas.microsoft.com/office/drawing/2014/main" id="{00000000-0008-0000-0000-00006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4843800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831</xdr:row>
      <xdr:rowOff>9525</xdr:rowOff>
    </xdr:from>
    <xdr:to>
      <xdr:col>1</xdr:col>
      <xdr:colOff>1266825</xdr:colOff>
      <xdr:row>832</xdr:row>
      <xdr:rowOff>0</xdr:rowOff>
    </xdr:to>
    <xdr:pic>
      <xdr:nvPicPr>
        <xdr:cNvPr id="763752" name="Рисунок 873" descr="9785912825446.jpg">
          <a:extLst>
            <a:ext uri="{FF2B5EF4-FFF2-40B4-BE49-F238E27FC236}">
              <a16:creationId xmlns:a16="http://schemas.microsoft.com/office/drawing/2014/main" id="{00000000-0008-0000-0000-00006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7653675"/>
          <a:ext cx="11715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835</xdr:row>
      <xdr:rowOff>38100</xdr:rowOff>
    </xdr:from>
    <xdr:to>
      <xdr:col>1</xdr:col>
      <xdr:colOff>1247775</xdr:colOff>
      <xdr:row>836</xdr:row>
      <xdr:rowOff>0</xdr:rowOff>
    </xdr:to>
    <xdr:pic>
      <xdr:nvPicPr>
        <xdr:cNvPr id="763754" name="Рисунок 875" descr="9785912826702.jpg">
          <a:extLst>
            <a:ext uri="{FF2B5EF4-FFF2-40B4-BE49-F238E27FC236}">
              <a16:creationId xmlns:a16="http://schemas.microsoft.com/office/drawing/2014/main" id="{00000000-0008-0000-0000-00006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477837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841</xdr:row>
      <xdr:rowOff>9525</xdr:rowOff>
    </xdr:from>
    <xdr:to>
      <xdr:col>1</xdr:col>
      <xdr:colOff>1257300</xdr:colOff>
      <xdr:row>841</xdr:row>
      <xdr:rowOff>1409700</xdr:rowOff>
    </xdr:to>
    <xdr:pic>
      <xdr:nvPicPr>
        <xdr:cNvPr id="763756" name="Рисунок 877" descr="9785912825484.jpg">
          <a:extLst>
            <a:ext uri="{FF2B5EF4-FFF2-40B4-BE49-F238E27FC236}">
              <a16:creationId xmlns:a16="http://schemas.microsoft.com/office/drawing/2014/main" id="{00000000-0008-0000-0000-00006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846843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145</xdr:row>
      <xdr:rowOff>76200</xdr:rowOff>
    </xdr:from>
    <xdr:to>
      <xdr:col>1</xdr:col>
      <xdr:colOff>1285875</xdr:colOff>
      <xdr:row>145</xdr:row>
      <xdr:rowOff>1285875</xdr:rowOff>
    </xdr:to>
    <xdr:pic>
      <xdr:nvPicPr>
        <xdr:cNvPr id="763757" name="Рисунок 875" descr="9785000337882.jpg">
          <a:extLst>
            <a:ext uri="{FF2B5EF4-FFF2-40B4-BE49-F238E27FC236}">
              <a16:creationId xmlns:a16="http://schemas.microsoft.com/office/drawing/2014/main" id="{00000000-0008-0000-0000-00006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7936225"/>
          <a:ext cx="12668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153</xdr:row>
      <xdr:rowOff>57150</xdr:rowOff>
    </xdr:from>
    <xdr:to>
      <xdr:col>1</xdr:col>
      <xdr:colOff>1285875</xdr:colOff>
      <xdr:row>153</xdr:row>
      <xdr:rowOff>1295400</xdr:rowOff>
    </xdr:to>
    <xdr:pic>
      <xdr:nvPicPr>
        <xdr:cNvPr id="763758" name="Рисунок 876" descr="9785000337868.jpg">
          <a:extLst>
            <a:ext uri="{FF2B5EF4-FFF2-40B4-BE49-F238E27FC236}">
              <a16:creationId xmlns:a16="http://schemas.microsoft.com/office/drawing/2014/main" id="{00000000-0008-0000-0000-00006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7851750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163</xdr:row>
      <xdr:rowOff>76200</xdr:rowOff>
    </xdr:from>
    <xdr:to>
      <xdr:col>1</xdr:col>
      <xdr:colOff>1285875</xdr:colOff>
      <xdr:row>163</xdr:row>
      <xdr:rowOff>1295400</xdr:rowOff>
    </xdr:to>
    <xdr:pic>
      <xdr:nvPicPr>
        <xdr:cNvPr id="763759" name="Рисунок 877" descr="9785000337875.jpg">
          <a:extLst>
            <a:ext uri="{FF2B5EF4-FFF2-40B4-BE49-F238E27FC236}">
              <a16:creationId xmlns:a16="http://schemas.microsoft.com/office/drawing/2014/main" id="{00000000-0008-0000-0000-00006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7805375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165</xdr:row>
      <xdr:rowOff>76200</xdr:rowOff>
    </xdr:from>
    <xdr:to>
      <xdr:col>1</xdr:col>
      <xdr:colOff>1285875</xdr:colOff>
      <xdr:row>165</xdr:row>
      <xdr:rowOff>1333500</xdr:rowOff>
    </xdr:to>
    <xdr:pic>
      <xdr:nvPicPr>
        <xdr:cNvPr id="763760" name="Рисунок 878" descr="9785000337851.jpg">
          <a:extLst>
            <a:ext uri="{FF2B5EF4-FFF2-40B4-BE49-F238E27FC236}">
              <a16:creationId xmlns:a16="http://schemas.microsoft.com/office/drawing/2014/main" id="{00000000-0008-0000-0000-00007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06438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934</xdr:row>
      <xdr:rowOff>28575</xdr:rowOff>
    </xdr:from>
    <xdr:to>
      <xdr:col>1</xdr:col>
      <xdr:colOff>1190625</xdr:colOff>
      <xdr:row>934</xdr:row>
      <xdr:rowOff>1400175</xdr:rowOff>
    </xdr:to>
    <xdr:pic>
      <xdr:nvPicPr>
        <xdr:cNvPr id="763766" name="Рисунок 2">
          <a:extLst>
            <a:ext uri="{FF2B5EF4-FFF2-40B4-BE49-F238E27FC236}">
              <a16:creationId xmlns:a16="http://schemas.microsoft.com/office/drawing/2014/main" id="{00000000-0008-0000-0000-00007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8463000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933</xdr:row>
      <xdr:rowOff>28575</xdr:rowOff>
    </xdr:from>
    <xdr:to>
      <xdr:col>1</xdr:col>
      <xdr:colOff>1190625</xdr:colOff>
      <xdr:row>933</xdr:row>
      <xdr:rowOff>1400175</xdr:rowOff>
    </xdr:to>
    <xdr:pic>
      <xdr:nvPicPr>
        <xdr:cNvPr id="763767" name="Рисунок 3">
          <a:extLst>
            <a:ext uri="{FF2B5EF4-FFF2-40B4-BE49-F238E27FC236}">
              <a16:creationId xmlns:a16="http://schemas.microsoft.com/office/drawing/2014/main" id="{00000000-0008-0000-0000-00007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704377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932</xdr:row>
      <xdr:rowOff>57150</xdr:rowOff>
    </xdr:from>
    <xdr:to>
      <xdr:col>1</xdr:col>
      <xdr:colOff>1181100</xdr:colOff>
      <xdr:row>933</xdr:row>
      <xdr:rowOff>9525</xdr:rowOff>
    </xdr:to>
    <xdr:pic>
      <xdr:nvPicPr>
        <xdr:cNvPr id="763768" name="Рисунок 4">
          <a:extLst>
            <a:ext uri="{FF2B5EF4-FFF2-40B4-BE49-F238E27FC236}">
              <a16:creationId xmlns:a16="http://schemas.microsoft.com/office/drawing/2014/main" id="{00000000-0008-0000-0000-00007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565312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931</xdr:row>
      <xdr:rowOff>0</xdr:rowOff>
    </xdr:from>
    <xdr:to>
      <xdr:col>1</xdr:col>
      <xdr:colOff>1200150</xdr:colOff>
      <xdr:row>931</xdr:row>
      <xdr:rowOff>1371600</xdr:rowOff>
    </xdr:to>
    <xdr:pic>
      <xdr:nvPicPr>
        <xdr:cNvPr id="763769" name="Рисунок 5">
          <a:extLst>
            <a:ext uri="{FF2B5EF4-FFF2-40B4-BE49-F238E27FC236}">
              <a16:creationId xmlns:a16="http://schemas.microsoft.com/office/drawing/2014/main" id="{00000000-0008-0000-0000-00007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14176750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298</xdr:row>
      <xdr:rowOff>9525</xdr:rowOff>
    </xdr:from>
    <xdr:to>
      <xdr:col>1</xdr:col>
      <xdr:colOff>1162050</xdr:colOff>
      <xdr:row>298</xdr:row>
      <xdr:rowOff>1381125</xdr:rowOff>
    </xdr:to>
    <xdr:pic>
      <xdr:nvPicPr>
        <xdr:cNvPr id="763770" name="Рисунок 1">
          <a:extLst>
            <a:ext uri="{FF2B5EF4-FFF2-40B4-BE49-F238E27FC236}">
              <a16:creationId xmlns:a16="http://schemas.microsoft.com/office/drawing/2014/main" id="{00000000-0008-0000-0000-00007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16559800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301</xdr:row>
      <xdr:rowOff>9525</xdr:rowOff>
    </xdr:from>
    <xdr:to>
      <xdr:col>1</xdr:col>
      <xdr:colOff>1133475</xdr:colOff>
      <xdr:row>301</xdr:row>
      <xdr:rowOff>1381125</xdr:rowOff>
    </xdr:to>
    <xdr:pic>
      <xdr:nvPicPr>
        <xdr:cNvPr id="763771" name="Рисунок 2">
          <a:extLst>
            <a:ext uri="{FF2B5EF4-FFF2-40B4-BE49-F238E27FC236}">
              <a16:creationId xmlns:a16="http://schemas.microsoft.com/office/drawing/2014/main" id="{00000000-0008-0000-0000-00007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398250"/>
          <a:ext cx="1019175" cy="13716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527</xdr:row>
      <xdr:rowOff>47625</xdr:rowOff>
    </xdr:from>
    <xdr:to>
      <xdr:col>2</xdr:col>
      <xdr:colOff>0</xdr:colOff>
      <xdr:row>527</xdr:row>
      <xdr:rowOff>962025</xdr:rowOff>
    </xdr:to>
    <xdr:pic>
      <xdr:nvPicPr>
        <xdr:cNvPr id="763772" name="Рисунок 3">
          <a:extLst>
            <a:ext uri="{FF2B5EF4-FFF2-40B4-BE49-F238E27FC236}">
              <a16:creationId xmlns:a16="http://schemas.microsoft.com/office/drawing/2014/main" id="{00000000-0008-0000-0000-00007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3321950"/>
          <a:ext cx="126682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523</xdr:row>
      <xdr:rowOff>47625</xdr:rowOff>
    </xdr:from>
    <xdr:to>
      <xdr:col>2</xdr:col>
      <xdr:colOff>0</xdr:colOff>
      <xdr:row>523</xdr:row>
      <xdr:rowOff>1000125</xdr:rowOff>
    </xdr:to>
    <xdr:pic>
      <xdr:nvPicPr>
        <xdr:cNvPr id="763773" name="Рисунок 4">
          <a:extLst>
            <a:ext uri="{FF2B5EF4-FFF2-40B4-BE49-F238E27FC236}">
              <a16:creationId xmlns:a16="http://schemas.microsoft.com/office/drawing/2014/main" id="{00000000-0008-0000-0000-00007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19207150"/>
          <a:ext cx="1276350" cy="952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399</xdr:row>
      <xdr:rowOff>57150</xdr:rowOff>
    </xdr:from>
    <xdr:to>
      <xdr:col>1</xdr:col>
      <xdr:colOff>1257300</xdr:colOff>
      <xdr:row>399</xdr:row>
      <xdr:rowOff>1419225</xdr:rowOff>
    </xdr:to>
    <xdr:pic>
      <xdr:nvPicPr>
        <xdr:cNvPr id="763774" name="Рисунок 5">
          <a:extLst>
            <a:ext uri="{FF2B5EF4-FFF2-40B4-BE49-F238E27FC236}">
              <a16:creationId xmlns:a16="http://schemas.microsoft.com/office/drawing/2014/main" id="{00000000-0008-0000-0000-00007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2863800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407</xdr:row>
      <xdr:rowOff>57150</xdr:rowOff>
    </xdr:from>
    <xdr:to>
      <xdr:col>1</xdr:col>
      <xdr:colOff>1266825</xdr:colOff>
      <xdr:row>408</xdr:row>
      <xdr:rowOff>0</xdr:rowOff>
    </xdr:to>
    <xdr:pic>
      <xdr:nvPicPr>
        <xdr:cNvPr id="763775" name="Рисунок 6">
          <a:extLst>
            <a:ext uri="{FF2B5EF4-FFF2-40B4-BE49-F238E27FC236}">
              <a16:creationId xmlns:a16="http://schemas.microsoft.com/office/drawing/2014/main" id="{00000000-0008-0000-0000-00007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35794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425</xdr:row>
      <xdr:rowOff>28575</xdr:rowOff>
    </xdr:from>
    <xdr:to>
      <xdr:col>1</xdr:col>
      <xdr:colOff>1190625</xdr:colOff>
      <xdr:row>425</xdr:row>
      <xdr:rowOff>1400175</xdr:rowOff>
    </xdr:to>
    <xdr:pic>
      <xdr:nvPicPr>
        <xdr:cNvPr id="763776" name="Рисунок 7">
          <a:extLst>
            <a:ext uri="{FF2B5EF4-FFF2-40B4-BE49-F238E27FC236}">
              <a16:creationId xmlns:a16="http://schemas.microsoft.com/office/drawing/2014/main" id="{00000000-0008-0000-0000-00008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982968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405</xdr:row>
      <xdr:rowOff>28575</xdr:rowOff>
    </xdr:from>
    <xdr:to>
      <xdr:col>1</xdr:col>
      <xdr:colOff>1190625</xdr:colOff>
      <xdr:row>405</xdr:row>
      <xdr:rowOff>1400175</xdr:rowOff>
    </xdr:to>
    <xdr:pic>
      <xdr:nvPicPr>
        <xdr:cNvPr id="763777" name="Рисунок 8">
          <a:extLst>
            <a:ext uri="{FF2B5EF4-FFF2-40B4-BE49-F238E27FC236}">
              <a16:creationId xmlns:a16="http://schemas.microsoft.com/office/drawing/2014/main" id="{00000000-0008-0000-0000-00008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1350575"/>
          <a:ext cx="10191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814</xdr:row>
      <xdr:rowOff>28575</xdr:rowOff>
    </xdr:from>
    <xdr:to>
      <xdr:col>1</xdr:col>
      <xdr:colOff>1200150</xdr:colOff>
      <xdr:row>814</xdr:row>
      <xdr:rowOff>1390650</xdr:rowOff>
    </xdr:to>
    <xdr:pic>
      <xdr:nvPicPr>
        <xdr:cNvPr id="763780" name="Рисунок 711" descr="9785912822612.jpg">
          <a:extLst>
            <a:ext uri="{FF2B5EF4-FFF2-40B4-BE49-F238E27FC236}">
              <a16:creationId xmlns:a16="http://schemas.microsoft.com/office/drawing/2014/main" id="{00000000-0008-0000-0000-00008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917017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844</xdr:row>
      <xdr:rowOff>28575</xdr:rowOff>
    </xdr:from>
    <xdr:to>
      <xdr:col>1</xdr:col>
      <xdr:colOff>1200150</xdr:colOff>
      <xdr:row>844</xdr:row>
      <xdr:rowOff>1390650</xdr:rowOff>
    </xdr:to>
    <xdr:pic>
      <xdr:nvPicPr>
        <xdr:cNvPr id="763781" name="Рисунок 625" descr="9785912825958.jpg">
          <a:extLst>
            <a:ext uri="{FF2B5EF4-FFF2-40B4-BE49-F238E27FC236}">
              <a16:creationId xmlns:a16="http://schemas.microsoft.com/office/drawing/2014/main" id="{00000000-0008-0000-0000-00008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88094325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845</xdr:row>
      <xdr:rowOff>0</xdr:rowOff>
    </xdr:from>
    <xdr:to>
      <xdr:col>1</xdr:col>
      <xdr:colOff>1200150</xdr:colOff>
      <xdr:row>845</xdr:row>
      <xdr:rowOff>1381125</xdr:rowOff>
    </xdr:to>
    <xdr:pic>
      <xdr:nvPicPr>
        <xdr:cNvPr id="763782" name="Рисунок 627" descr="9785912825897.jpg">
          <a:extLst>
            <a:ext uri="{FF2B5EF4-FFF2-40B4-BE49-F238E27FC236}">
              <a16:creationId xmlns:a16="http://schemas.microsoft.com/office/drawing/2014/main" id="{00000000-0008-0000-0000-00008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894849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846</xdr:row>
      <xdr:rowOff>38100</xdr:rowOff>
    </xdr:from>
    <xdr:to>
      <xdr:col>1</xdr:col>
      <xdr:colOff>1228725</xdr:colOff>
      <xdr:row>846</xdr:row>
      <xdr:rowOff>1400175</xdr:rowOff>
    </xdr:to>
    <xdr:pic>
      <xdr:nvPicPr>
        <xdr:cNvPr id="763783" name="Рисунок 629" descr="9785912825941.jpg">
          <a:extLst>
            <a:ext uri="{FF2B5EF4-FFF2-40B4-BE49-F238E27FC236}">
              <a16:creationId xmlns:a16="http://schemas.microsoft.com/office/drawing/2014/main" id="{00000000-0008-0000-0000-00008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09423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846</xdr:row>
      <xdr:rowOff>1409700</xdr:rowOff>
    </xdr:from>
    <xdr:to>
      <xdr:col>1</xdr:col>
      <xdr:colOff>1228725</xdr:colOff>
      <xdr:row>847</xdr:row>
      <xdr:rowOff>1362075</xdr:rowOff>
    </xdr:to>
    <xdr:pic>
      <xdr:nvPicPr>
        <xdr:cNvPr id="763784" name="Рисунок 630" descr="9785912825927.jpg">
          <a:extLst>
            <a:ext uri="{FF2B5EF4-FFF2-40B4-BE49-F238E27FC236}">
              <a16:creationId xmlns:a16="http://schemas.microsoft.com/office/drawing/2014/main" id="{00000000-0008-0000-0000-00008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23139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848</xdr:row>
      <xdr:rowOff>9525</xdr:rowOff>
    </xdr:from>
    <xdr:to>
      <xdr:col>1</xdr:col>
      <xdr:colOff>1228725</xdr:colOff>
      <xdr:row>848</xdr:row>
      <xdr:rowOff>1371600</xdr:rowOff>
    </xdr:to>
    <xdr:pic>
      <xdr:nvPicPr>
        <xdr:cNvPr id="763785" name="Рисунок 631" descr="9785912826764.jpg">
          <a:extLst>
            <a:ext uri="{FF2B5EF4-FFF2-40B4-BE49-F238E27FC236}">
              <a16:creationId xmlns:a16="http://schemas.microsoft.com/office/drawing/2014/main" id="{00000000-0008-0000-0000-00008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37521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868</xdr:row>
      <xdr:rowOff>85725</xdr:rowOff>
    </xdr:from>
    <xdr:to>
      <xdr:col>1</xdr:col>
      <xdr:colOff>1285875</xdr:colOff>
      <xdr:row>868</xdr:row>
      <xdr:rowOff>1295400</xdr:rowOff>
    </xdr:to>
    <xdr:pic>
      <xdr:nvPicPr>
        <xdr:cNvPr id="763786" name="Рисунок 898" descr="9785912827907.jpg">
          <a:extLst>
            <a:ext uri="{FF2B5EF4-FFF2-40B4-BE49-F238E27FC236}">
              <a16:creationId xmlns:a16="http://schemas.microsoft.com/office/drawing/2014/main" id="{00000000-0008-0000-0000-00008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9231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869</xdr:row>
      <xdr:rowOff>85725</xdr:rowOff>
    </xdr:from>
    <xdr:to>
      <xdr:col>1</xdr:col>
      <xdr:colOff>1285875</xdr:colOff>
      <xdr:row>869</xdr:row>
      <xdr:rowOff>1266825</xdr:rowOff>
    </xdr:to>
    <xdr:pic>
      <xdr:nvPicPr>
        <xdr:cNvPr id="763787" name="Рисунок 900" descr="9785912827969.jpg">
          <a:extLst>
            <a:ext uri="{FF2B5EF4-FFF2-40B4-BE49-F238E27FC236}">
              <a16:creationId xmlns:a16="http://schemas.microsoft.com/office/drawing/2014/main" id="{00000000-0008-0000-0000-00008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20650775"/>
          <a:ext cx="1266825" cy="1181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870</xdr:row>
      <xdr:rowOff>123825</xdr:rowOff>
    </xdr:from>
    <xdr:to>
      <xdr:col>1</xdr:col>
      <xdr:colOff>1285875</xdr:colOff>
      <xdr:row>870</xdr:row>
      <xdr:rowOff>1285875</xdr:rowOff>
    </xdr:to>
    <xdr:pic>
      <xdr:nvPicPr>
        <xdr:cNvPr id="763788" name="Рисунок 902" descr="9785912827853.jpg">
          <a:extLst>
            <a:ext uri="{FF2B5EF4-FFF2-40B4-BE49-F238E27FC236}">
              <a16:creationId xmlns:a16="http://schemas.microsoft.com/office/drawing/2014/main" id="{00000000-0008-0000-0000-00008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22108100"/>
          <a:ext cx="1276350" cy="1162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872</xdr:row>
      <xdr:rowOff>0</xdr:rowOff>
    </xdr:from>
    <xdr:to>
      <xdr:col>1</xdr:col>
      <xdr:colOff>1228725</xdr:colOff>
      <xdr:row>872</xdr:row>
      <xdr:rowOff>1400175</xdr:rowOff>
    </xdr:to>
    <xdr:pic>
      <xdr:nvPicPr>
        <xdr:cNvPr id="763789" name="Рисунок 865" descr="9785912825286.jpg">
          <a:extLst>
            <a:ext uri="{FF2B5EF4-FFF2-40B4-BE49-F238E27FC236}">
              <a16:creationId xmlns:a16="http://schemas.microsoft.com/office/drawing/2014/main" id="{00000000-0008-0000-0000-00008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2390832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873</xdr:row>
      <xdr:rowOff>0</xdr:rowOff>
    </xdr:from>
    <xdr:to>
      <xdr:col>1</xdr:col>
      <xdr:colOff>1228725</xdr:colOff>
      <xdr:row>873</xdr:row>
      <xdr:rowOff>1409700</xdr:rowOff>
    </xdr:to>
    <xdr:pic>
      <xdr:nvPicPr>
        <xdr:cNvPr id="763790" name="Рисунок 866" descr="9785912821950.jpg">
          <a:extLst>
            <a:ext uri="{FF2B5EF4-FFF2-40B4-BE49-F238E27FC236}">
              <a16:creationId xmlns:a16="http://schemas.microsoft.com/office/drawing/2014/main" id="{00000000-0008-0000-0000-00008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25327550"/>
          <a:ext cx="11334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874</xdr:row>
      <xdr:rowOff>19050</xdr:rowOff>
    </xdr:from>
    <xdr:to>
      <xdr:col>1</xdr:col>
      <xdr:colOff>1200150</xdr:colOff>
      <xdr:row>875</xdr:row>
      <xdr:rowOff>9525</xdr:rowOff>
    </xdr:to>
    <xdr:pic>
      <xdr:nvPicPr>
        <xdr:cNvPr id="763791" name="Рисунок 867" descr="9785912825699.jpg">
          <a:extLst>
            <a:ext uri="{FF2B5EF4-FFF2-40B4-BE49-F238E27FC236}">
              <a16:creationId xmlns:a16="http://schemas.microsoft.com/office/drawing/2014/main" id="{00000000-0008-0000-0000-00008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2676582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875</xdr:row>
      <xdr:rowOff>9525</xdr:rowOff>
    </xdr:from>
    <xdr:to>
      <xdr:col>1</xdr:col>
      <xdr:colOff>1200150</xdr:colOff>
      <xdr:row>875</xdr:row>
      <xdr:rowOff>1409700</xdr:rowOff>
    </xdr:to>
    <xdr:pic>
      <xdr:nvPicPr>
        <xdr:cNvPr id="763792" name="Рисунок 868" descr="9785912825675.jpg">
          <a:extLst>
            <a:ext uri="{FF2B5EF4-FFF2-40B4-BE49-F238E27FC236}">
              <a16:creationId xmlns:a16="http://schemas.microsoft.com/office/drawing/2014/main" id="{00000000-0008-0000-0000-00009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281755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876</xdr:row>
      <xdr:rowOff>19050</xdr:rowOff>
    </xdr:from>
    <xdr:to>
      <xdr:col>1</xdr:col>
      <xdr:colOff>1228725</xdr:colOff>
      <xdr:row>877</xdr:row>
      <xdr:rowOff>0</xdr:rowOff>
    </xdr:to>
    <xdr:pic>
      <xdr:nvPicPr>
        <xdr:cNvPr id="763793" name="Рисунок 869" descr="9785912827273.jpg">
          <a:extLst>
            <a:ext uri="{FF2B5EF4-FFF2-40B4-BE49-F238E27FC236}">
              <a16:creationId xmlns:a16="http://schemas.microsoft.com/office/drawing/2014/main" id="{00000000-0008-0000-0000-00009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296042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878</xdr:row>
      <xdr:rowOff>0</xdr:rowOff>
    </xdr:from>
    <xdr:to>
      <xdr:col>1</xdr:col>
      <xdr:colOff>1228725</xdr:colOff>
      <xdr:row>878</xdr:row>
      <xdr:rowOff>57150</xdr:rowOff>
    </xdr:to>
    <xdr:pic>
      <xdr:nvPicPr>
        <xdr:cNvPr id="763794" name="Рисунок 870" descr="9785912825293.jpg">
          <a:extLst>
            <a:ext uri="{FF2B5EF4-FFF2-40B4-BE49-F238E27FC236}">
              <a16:creationId xmlns:a16="http://schemas.microsoft.com/office/drawing/2014/main" id="{00000000-0008-0000-0000-00009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31061600"/>
          <a:ext cx="10953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878</xdr:row>
      <xdr:rowOff>0</xdr:rowOff>
    </xdr:from>
    <xdr:to>
      <xdr:col>1</xdr:col>
      <xdr:colOff>1219200</xdr:colOff>
      <xdr:row>878</xdr:row>
      <xdr:rowOff>1381125</xdr:rowOff>
    </xdr:to>
    <xdr:pic>
      <xdr:nvPicPr>
        <xdr:cNvPr id="763795" name="Рисунок 872" descr="9785912823725.jpg">
          <a:extLst>
            <a:ext uri="{FF2B5EF4-FFF2-40B4-BE49-F238E27FC236}">
              <a16:creationId xmlns:a16="http://schemas.microsoft.com/office/drawing/2014/main" id="{00000000-0008-0000-0000-00009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2423675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879</xdr:row>
      <xdr:rowOff>19050</xdr:rowOff>
    </xdr:from>
    <xdr:to>
      <xdr:col>1</xdr:col>
      <xdr:colOff>1200150</xdr:colOff>
      <xdr:row>879</xdr:row>
      <xdr:rowOff>1390650</xdr:rowOff>
    </xdr:to>
    <xdr:pic>
      <xdr:nvPicPr>
        <xdr:cNvPr id="763796" name="Рисунок 873" descr="9785912825682.jpg">
          <a:extLst>
            <a:ext uri="{FF2B5EF4-FFF2-40B4-BE49-F238E27FC236}">
              <a16:creationId xmlns:a16="http://schemas.microsoft.com/office/drawing/2014/main" id="{00000000-0008-0000-0000-00009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8619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880</xdr:row>
      <xdr:rowOff>0</xdr:rowOff>
    </xdr:from>
    <xdr:to>
      <xdr:col>1</xdr:col>
      <xdr:colOff>1200150</xdr:colOff>
      <xdr:row>880</xdr:row>
      <xdr:rowOff>1409700</xdr:rowOff>
    </xdr:to>
    <xdr:pic>
      <xdr:nvPicPr>
        <xdr:cNvPr id="763797" name="Рисунок 874" descr="9785912827242.jpg">
          <a:extLst>
            <a:ext uri="{FF2B5EF4-FFF2-40B4-BE49-F238E27FC236}">
              <a16:creationId xmlns:a16="http://schemas.microsoft.com/office/drawing/2014/main" id="{00000000-0008-0000-0000-00009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3526212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881</xdr:row>
      <xdr:rowOff>9525</xdr:rowOff>
    </xdr:from>
    <xdr:to>
      <xdr:col>1</xdr:col>
      <xdr:colOff>1200150</xdr:colOff>
      <xdr:row>882</xdr:row>
      <xdr:rowOff>0</xdr:rowOff>
    </xdr:to>
    <xdr:pic>
      <xdr:nvPicPr>
        <xdr:cNvPr id="763798" name="Рисунок 875" descr="9785912827259.jpg">
          <a:extLst>
            <a:ext uri="{FF2B5EF4-FFF2-40B4-BE49-F238E27FC236}">
              <a16:creationId xmlns:a16="http://schemas.microsoft.com/office/drawing/2014/main" id="{00000000-0008-0000-0000-00009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36690875"/>
          <a:ext cx="11049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882</xdr:row>
      <xdr:rowOff>9525</xdr:rowOff>
    </xdr:from>
    <xdr:to>
      <xdr:col>1</xdr:col>
      <xdr:colOff>1247775</xdr:colOff>
      <xdr:row>882</xdr:row>
      <xdr:rowOff>1390650</xdr:rowOff>
    </xdr:to>
    <xdr:pic>
      <xdr:nvPicPr>
        <xdr:cNvPr id="763799" name="Рисунок 876" descr="9785912827235.jpg">
          <a:extLst>
            <a:ext uri="{FF2B5EF4-FFF2-40B4-BE49-F238E27FC236}">
              <a16:creationId xmlns:a16="http://schemas.microsoft.com/office/drawing/2014/main" id="{00000000-0008-0000-0000-00009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38110100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883</xdr:row>
      <xdr:rowOff>0</xdr:rowOff>
    </xdr:from>
    <xdr:to>
      <xdr:col>1</xdr:col>
      <xdr:colOff>1228725</xdr:colOff>
      <xdr:row>883</xdr:row>
      <xdr:rowOff>1428750</xdr:rowOff>
    </xdr:to>
    <xdr:pic>
      <xdr:nvPicPr>
        <xdr:cNvPr id="763800" name="Рисунок 878" descr="9785912825705.jpg">
          <a:extLst>
            <a:ext uri="{FF2B5EF4-FFF2-40B4-BE49-F238E27FC236}">
              <a16:creationId xmlns:a16="http://schemas.microsoft.com/office/drawing/2014/main" id="{00000000-0008-0000-0000-00009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9519800"/>
          <a:ext cx="108585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884</xdr:row>
      <xdr:rowOff>9525</xdr:rowOff>
    </xdr:from>
    <xdr:to>
      <xdr:col>1</xdr:col>
      <xdr:colOff>1219200</xdr:colOff>
      <xdr:row>885</xdr:row>
      <xdr:rowOff>0</xdr:rowOff>
    </xdr:to>
    <xdr:pic>
      <xdr:nvPicPr>
        <xdr:cNvPr id="763801" name="Рисунок 879" descr="9785912825712.jpg">
          <a:extLst>
            <a:ext uri="{FF2B5EF4-FFF2-40B4-BE49-F238E27FC236}">
              <a16:creationId xmlns:a16="http://schemas.microsoft.com/office/drawing/2014/main" id="{00000000-0008-0000-0000-00009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40948550"/>
          <a:ext cx="108585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885</xdr:row>
      <xdr:rowOff>0</xdr:rowOff>
    </xdr:from>
    <xdr:to>
      <xdr:col>1</xdr:col>
      <xdr:colOff>1200150</xdr:colOff>
      <xdr:row>885</xdr:row>
      <xdr:rowOff>1400175</xdr:rowOff>
    </xdr:to>
    <xdr:pic>
      <xdr:nvPicPr>
        <xdr:cNvPr id="763802" name="Рисунок 881" descr="9785912820250.jpg">
          <a:extLst>
            <a:ext uri="{FF2B5EF4-FFF2-40B4-BE49-F238E27FC236}">
              <a16:creationId xmlns:a16="http://schemas.microsoft.com/office/drawing/2014/main" id="{00000000-0008-0000-0000-00009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423582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885</xdr:row>
      <xdr:rowOff>1400175</xdr:rowOff>
    </xdr:from>
    <xdr:to>
      <xdr:col>1</xdr:col>
      <xdr:colOff>1190625</xdr:colOff>
      <xdr:row>886</xdr:row>
      <xdr:rowOff>1371600</xdr:rowOff>
    </xdr:to>
    <xdr:pic>
      <xdr:nvPicPr>
        <xdr:cNvPr id="763803" name="Рисунок 882" descr="9785912821820.jpg">
          <a:extLst>
            <a:ext uri="{FF2B5EF4-FFF2-40B4-BE49-F238E27FC236}">
              <a16:creationId xmlns:a16="http://schemas.microsoft.com/office/drawing/2014/main" id="{00000000-0008-0000-0000-00009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43758425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887</xdr:row>
      <xdr:rowOff>0</xdr:rowOff>
    </xdr:from>
    <xdr:to>
      <xdr:col>1</xdr:col>
      <xdr:colOff>1219200</xdr:colOff>
      <xdr:row>887</xdr:row>
      <xdr:rowOff>1400175</xdr:rowOff>
    </xdr:to>
    <xdr:pic>
      <xdr:nvPicPr>
        <xdr:cNvPr id="763805" name="Рисунок 884" descr="9785912827198.jpg">
          <a:extLst>
            <a:ext uri="{FF2B5EF4-FFF2-40B4-BE49-F238E27FC236}">
              <a16:creationId xmlns:a16="http://schemas.microsoft.com/office/drawing/2014/main" id="{00000000-0008-0000-0000-00009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4661592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888</xdr:row>
      <xdr:rowOff>0</xdr:rowOff>
    </xdr:from>
    <xdr:to>
      <xdr:col>1</xdr:col>
      <xdr:colOff>1238250</xdr:colOff>
      <xdr:row>888</xdr:row>
      <xdr:rowOff>1400175</xdr:rowOff>
    </xdr:to>
    <xdr:pic>
      <xdr:nvPicPr>
        <xdr:cNvPr id="763806" name="Рисунок 885" descr="9785912824586.jpg">
          <a:extLst>
            <a:ext uri="{FF2B5EF4-FFF2-40B4-BE49-F238E27FC236}">
              <a16:creationId xmlns:a16="http://schemas.microsoft.com/office/drawing/2014/main" id="{00000000-0008-0000-0000-00009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48035150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890</xdr:row>
      <xdr:rowOff>19050</xdr:rowOff>
    </xdr:from>
    <xdr:to>
      <xdr:col>1</xdr:col>
      <xdr:colOff>1162050</xdr:colOff>
      <xdr:row>890</xdr:row>
      <xdr:rowOff>1419225</xdr:rowOff>
    </xdr:to>
    <xdr:pic>
      <xdr:nvPicPr>
        <xdr:cNvPr id="763807" name="Рисунок 887" descr="9785912825361.jpg">
          <a:extLst>
            <a:ext uri="{FF2B5EF4-FFF2-40B4-BE49-F238E27FC236}">
              <a16:creationId xmlns:a16="http://schemas.microsoft.com/office/drawing/2014/main" id="{00000000-0008-0000-0000-00009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494734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891</xdr:row>
      <xdr:rowOff>9525</xdr:rowOff>
    </xdr:from>
    <xdr:to>
      <xdr:col>1</xdr:col>
      <xdr:colOff>1247775</xdr:colOff>
      <xdr:row>892</xdr:row>
      <xdr:rowOff>0</xdr:rowOff>
    </xdr:to>
    <xdr:pic>
      <xdr:nvPicPr>
        <xdr:cNvPr id="763808" name="Рисунок 888" descr="9785912827280.jpg">
          <a:extLst>
            <a:ext uri="{FF2B5EF4-FFF2-40B4-BE49-F238E27FC236}">
              <a16:creationId xmlns:a16="http://schemas.microsoft.com/office/drawing/2014/main" id="{00000000-0008-0000-0000-0000A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50883125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892</xdr:row>
      <xdr:rowOff>38100</xdr:rowOff>
    </xdr:from>
    <xdr:to>
      <xdr:col>1</xdr:col>
      <xdr:colOff>1247775</xdr:colOff>
      <xdr:row>893</xdr:row>
      <xdr:rowOff>9525</xdr:rowOff>
    </xdr:to>
    <xdr:pic>
      <xdr:nvPicPr>
        <xdr:cNvPr id="763809" name="Рисунок 889" descr="9785912825743.jpg">
          <a:extLst>
            <a:ext uri="{FF2B5EF4-FFF2-40B4-BE49-F238E27FC236}">
              <a16:creationId xmlns:a16="http://schemas.microsoft.com/office/drawing/2014/main" id="{00000000-0008-0000-0000-0000A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52330925"/>
          <a:ext cx="10668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893</xdr:row>
      <xdr:rowOff>19050</xdr:rowOff>
    </xdr:from>
    <xdr:to>
      <xdr:col>1</xdr:col>
      <xdr:colOff>1238250</xdr:colOff>
      <xdr:row>893</xdr:row>
      <xdr:rowOff>1390650</xdr:rowOff>
    </xdr:to>
    <xdr:pic>
      <xdr:nvPicPr>
        <xdr:cNvPr id="763810" name="Рисунок 890" descr="9785912825323.jpg">
          <a:extLst>
            <a:ext uri="{FF2B5EF4-FFF2-40B4-BE49-F238E27FC236}">
              <a16:creationId xmlns:a16="http://schemas.microsoft.com/office/drawing/2014/main" id="{00000000-0008-0000-0000-0000A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5373110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894</xdr:row>
      <xdr:rowOff>28575</xdr:rowOff>
    </xdr:from>
    <xdr:to>
      <xdr:col>1</xdr:col>
      <xdr:colOff>1228725</xdr:colOff>
      <xdr:row>895</xdr:row>
      <xdr:rowOff>0</xdr:rowOff>
    </xdr:to>
    <xdr:pic>
      <xdr:nvPicPr>
        <xdr:cNvPr id="763811" name="Рисунок 891" descr="9785912821226.jpg">
          <a:extLst>
            <a:ext uri="{FF2B5EF4-FFF2-40B4-BE49-F238E27FC236}">
              <a16:creationId xmlns:a16="http://schemas.microsoft.com/office/drawing/2014/main" id="{00000000-0008-0000-0000-0000A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5515985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895</xdr:row>
      <xdr:rowOff>38100</xdr:rowOff>
    </xdr:from>
    <xdr:to>
      <xdr:col>1</xdr:col>
      <xdr:colOff>1247775</xdr:colOff>
      <xdr:row>896</xdr:row>
      <xdr:rowOff>0</xdr:rowOff>
    </xdr:to>
    <xdr:pic>
      <xdr:nvPicPr>
        <xdr:cNvPr id="763812" name="Рисунок 892" descr="9785912825330.jpg">
          <a:extLst>
            <a:ext uri="{FF2B5EF4-FFF2-40B4-BE49-F238E27FC236}">
              <a16:creationId xmlns:a16="http://schemas.microsoft.com/office/drawing/2014/main" id="{00000000-0008-0000-0000-0000A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56588600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896</xdr:row>
      <xdr:rowOff>9525</xdr:rowOff>
    </xdr:from>
    <xdr:to>
      <xdr:col>1</xdr:col>
      <xdr:colOff>1238250</xdr:colOff>
      <xdr:row>896</xdr:row>
      <xdr:rowOff>1390650</xdr:rowOff>
    </xdr:to>
    <xdr:pic>
      <xdr:nvPicPr>
        <xdr:cNvPr id="763814" name="Рисунок 895" descr="9785912821998.jpg">
          <a:extLst>
            <a:ext uri="{FF2B5EF4-FFF2-40B4-BE49-F238E27FC236}">
              <a16:creationId xmlns:a16="http://schemas.microsoft.com/office/drawing/2014/main" id="{00000000-0008-0000-0000-0000A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593984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59</xdr:row>
      <xdr:rowOff>28575</xdr:rowOff>
    </xdr:from>
    <xdr:to>
      <xdr:col>1</xdr:col>
      <xdr:colOff>1219200</xdr:colOff>
      <xdr:row>59</xdr:row>
      <xdr:rowOff>1371600</xdr:rowOff>
    </xdr:to>
    <xdr:pic>
      <xdr:nvPicPr>
        <xdr:cNvPr id="763824" name="Рисунок 904" descr="9785000337905.jpg">
          <a:extLst>
            <a:ext uri="{FF2B5EF4-FFF2-40B4-BE49-F238E27FC236}">
              <a16:creationId xmlns:a16="http://schemas.microsoft.com/office/drawing/2014/main" id="{00000000-0008-0000-0000-0000B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7704650"/>
          <a:ext cx="10572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61</xdr:row>
      <xdr:rowOff>38100</xdr:rowOff>
    </xdr:from>
    <xdr:to>
      <xdr:col>1</xdr:col>
      <xdr:colOff>1219200</xdr:colOff>
      <xdr:row>61</xdr:row>
      <xdr:rowOff>1400175</xdr:rowOff>
    </xdr:to>
    <xdr:pic>
      <xdr:nvPicPr>
        <xdr:cNvPr id="763825" name="Рисунок 905" descr="9785000337899.jpg">
          <a:extLst>
            <a:ext uri="{FF2B5EF4-FFF2-40B4-BE49-F238E27FC236}">
              <a16:creationId xmlns:a16="http://schemas.microsoft.com/office/drawing/2014/main" id="{00000000-0008-0000-0000-0000B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0552625"/>
          <a:ext cx="10858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62</xdr:row>
      <xdr:rowOff>28575</xdr:rowOff>
    </xdr:from>
    <xdr:to>
      <xdr:col>1</xdr:col>
      <xdr:colOff>1200150</xdr:colOff>
      <xdr:row>62</xdr:row>
      <xdr:rowOff>1400175</xdr:rowOff>
    </xdr:to>
    <xdr:pic>
      <xdr:nvPicPr>
        <xdr:cNvPr id="763826" name="Рисунок 906" descr="9785000337912.jpg">
          <a:extLst>
            <a:ext uri="{FF2B5EF4-FFF2-40B4-BE49-F238E27FC236}">
              <a16:creationId xmlns:a16="http://schemas.microsoft.com/office/drawing/2014/main" id="{00000000-0008-0000-0000-0000B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1962325"/>
          <a:ext cx="10953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63</xdr:row>
      <xdr:rowOff>9525</xdr:rowOff>
    </xdr:from>
    <xdr:to>
      <xdr:col>1</xdr:col>
      <xdr:colOff>1238250</xdr:colOff>
      <xdr:row>63</xdr:row>
      <xdr:rowOff>1409700</xdr:rowOff>
    </xdr:to>
    <xdr:pic>
      <xdr:nvPicPr>
        <xdr:cNvPr id="763827" name="Рисунок 907" descr="9785000337929.jpg">
          <a:extLst>
            <a:ext uri="{FF2B5EF4-FFF2-40B4-BE49-F238E27FC236}">
              <a16:creationId xmlns:a16="http://schemas.microsoft.com/office/drawing/2014/main" id="{00000000-0008-0000-0000-0000B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3362500"/>
          <a:ext cx="1104900" cy="14001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448</xdr:row>
      <xdr:rowOff>28575</xdr:rowOff>
    </xdr:from>
    <xdr:to>
      <xdr:col>1</xdr:col>
      <xdr:colOff>1190625</xdr:colOff>
      <xdr:row>448</xdr:row>
      <xdr:rowOff>1390650</xdr:rowOff>
    </xdr:to>
    <xdr:pic>
      <xdr:nvPicPr>
        <xdr:cNvPr id="763832" name="Рисунок 36" descr="9785000336984.jpg">
          <a:extLst>
            <a:ext uri="{FF2B5EF4-FFF2-40B4-BE49-F238E27FC236}">
              <a16:creationId xmlns:a16="http://schemas.microsoft.com/office/drawing/2014/main" id="{00000000-0008-0000-0000-0000B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7338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434</xdr:row>
      <xdr:rowOff>38100</xdr:rowOff>
    </xdr:from>
    <xdr:to>
      <xdr:col>1</xdr:col>
      <xdr:colOff>1162050</xdr:colOff>
      <xdr:row>434</xdr:row>
      <xdr:rowOff>1343025</xdr:rowOff>
    </xdr:to>
    <xdr:pic>
      <xdr:nvPicPr>
        <xdr:cNvPr id="763833" name="Рисунок 25" descr="9785000337103.jpg">
          <a:extLst>
            <a:ext uri="{FF2B5EF4-FFF2-40B4-BE49-F238E27FC236}">
              <a16:creationId xmlns:a16="http://schemas.microsoft.com/office/drawing/2014/main" id="{00000000-0008-0000-0000-0000B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07478900"/>
          <a:ext cx="11049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514</xdr:row>
      <xdr:rowOff>38100</xdr:rowOff>
    </xdr:from>
    <xdr:to>
      <xdr:col>1</xdr:col>
      <xdr:colOff>1285875</xdr:colOff>
      <xdr:row>514</xdr:row>
      <xdr:rowOff>962025</xdr:rowOff>
    </xdr:to>
    <xdr:pic>
      <xdr:nvPicPr>
        <xdr:cNvPr id="763839" name="Рисунок 88" descr="9785912820069.jpg">
          <a:extLst>
            <a:ext uri="{FF2B5EF4-FFF2-40B4-BE49-F238E27FC236}">
              <a16:creationId xmlns:a16="http://schemas.microsoft.com/office/drawing/2014/main" id="{00000000-0008-0000-0000-0000B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95202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43</xdr:row>
      <xdr:rowOff>38100</xdr:rowOff>
    </xdr:from>
    <xdr:to>
      <xdr:col>1</xdr:col>
      <xdr:colOff>1114425</xdr:colOff>
      <xdr:row>43</xdr:row>
      <xdr:rowOff>1343025</xdr:rowOff>
    </xdr:to>
    <xdr:pic>
      <xdr:nvPicPr>
        <xdr:cNvPr id="763840" name="Рисунок 911" descr="4673738097v01.jpg">
          <a:extLst>
            <a:ext uri="{FF2B5EF4-FFF2-40B4-BE49-F238E27FC236}">
              <a16:creationId xmlns:a16="http://schemas.microsoft.com/office/drawing/2014/main" id="{00000000-0008-0000-0000-0000C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2589650"/>
          <a:ext cx="92392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216694</xdr:colOff>
      <xdr:row>48</xdr:row>
      <xdr:rowOff>16669</xdr:rowOff>
    </xdr:from>
    <xdr:to>
      <xdr:col>1</xdr:col>
      <xdr:colOff>1178719</xdr:colOff>
      <xdr:row>48</xdr:row>
      <xdr:rowOff>1378744</xdr:rowOff>
    </xdr:to>
    <xdr:pic>
      <xdr:nvPicPr>
        <xdr:cNvPr id="763844" name="Рисунок 916" descr="4673738097v06.jpg">
          <a:extLst>
            <a:ext uri="{FF2B5EF4-FFF2-40B4-BE49-F238E27FC236}">
              <a16:creationId xmlns:a16="http://schemas.microsoft.com/office/drawing/2014/main" id="{00000000-0008-0000-0000-0000C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2" y="1243219669"/>
          <a:ext cx="9620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47</xdr:row>
      <xdr:rowOff>33337</xdr:rowOff>
    </xdr:from>
    <xdr:to>
      <xdr:col>1</xdr:col>
      <xdr:colOff>1133475</xdr:colOff>
      <xdr:row>47</xdr:row>
      <xdr:rowOff>1404937</xdr:rowOff>
    </xdr:to>
    <xdr:pic>
      <xdr:nvPicPr>
        <xdr:cNvPr id="763845" name="Рисунок 917" descr="4673738097v07.jpg">
          <a:extLst>
            <a:ext uri="{FF2B5EF4-FFF2-40B4-BE49-F238E27FC236}">
              <a16:creationId xmlns:a16="http://schemas.microsoft.com/office/drawing/2014/main" id="{00000000-0008-0000-0000-0000C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122354340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765</xdr:row>
      <xdr:rowOff>38100</xdr:rowOff>
    </xdr:from>
    <xdr:to>
      <xdr:col>1</xdr:col>
      <xdr:colOff>1143000</xdr:colOff>
      <xdr:row>765</xdr:row>
      <xdr:rowOff>1390650</xdr:rowOff>
    </xdr:to>
    <xdr:pic>
      <xdr:nvPicPr>
        <xdr:cNvPr id="763848" name="Рисунок 3">
          <a:extLst>
            <a:ext uri="{FF2B5EF4-FFF2-40B4-BE49-F238E27FC236}">
              <a16:creationId xmlns:a16="http://schemas.microsoft.com/office/drawing/2014/main" id="{00000000-0008-0000-0000-0000C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1361700"/>
          <a:ext cx="971550" cy="1352550"/>
        </a:xfrm>
        <a:prstGeom prst="rect">
          <a:avLst/>
        </a:prstGeom>
        <a:noFill/>
        <a:ln w="127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766</xdr:row>
      <xdr:rowOff>9525</xdr:rowOff>
    </xdr:from>
    <xdr:to>
      <xdr:col>1</xdr:col>
      <xdr:colOff>1104900</xdr:colOff>
      <xdr:row>766</xdr:row>
      <xdr:rowOff>1438275</xdr:rowOff>
    </xdr:to>
    <xdr:pic>
      <xdr:nvPicPr>
        <xdr:cNvPr id="763849" name="Рисунок 4">
          <a:extLst>
            <a:ext uri="{FF2B5EF4-FFF2-40B4-BE49-F238E27FC236}">
              <a16:creationId xmlns:a16="http://schemas.microsoft.com/office/drawing/2014/main" id="{00000000-0008-0000-0000-0000C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2771400"/>
          <a:ext cx="9525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102</xdr:row>
      <xdr:rowOff>38100</xdr:rowOff>
    </xdr:from>
    <xdr:to>
      <xdr:col>6</xdr:col>
      <xdr:colOff>1219200</xdr:colOff>
      <xdr:row>102</xdr:row>
      <xdr:rowOff>828675</xdr:rowOff>
    </xdr:to>
    <xdr:pic>
      <xdr:nvPicPr>
        <xdr:cNvPr id="763857" name="Рисунок 5">
          <a:extLst>
            <a:ext uri="{FF2B5EF4-FFF2-40B4-BE49-F238E27FC236}">
              <a16:creationId xmlns:a16="http://schemas.microsoft.com/office/drawing/2014/main" id="{00000000-0008-0000-0000-0000D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97275250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101</xdr:row>
      <xdr:rowOff>0</xdr:rowOff>
    </xdr:from>
    <xdr:to>
      <xdr:col>6</xdr:col>
      <xdr:colOff>1257300</xdr:colOff>
      <xdr:row>101</xdr:row>
      <xdr:rowOff>828675</xdr:rowOff>
    </xdr:to>
    <xdr:pic>
      <xdr:nvPicPr>
        <xdr:cNvPr id="763858" name="Рисунок 6">
          <a:extLst>
            <a:ext uri="{FF2B5EF4-FFF2-40B4-BE49-F238E27FC236}">
              <a16:creationId xmlns:a16="http://schemas.microsoft.com/office/drawing/2014/main" id="{00000000-0008-0000-0000-0000D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96303700"/>
          <a:ext cx="1152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72</xdr:row>
      <xdr:rowOff>9525</xdr:rowOff>
    </xdr:from>
    <xdr:to>
      <xdr:col>6</xdr:col>
      <xdr:colOff>1181100</xdr:colOff>
      <xdr:row>72</xdr:row>
      <xdr:rowOff>819150</xdr:rowOff>
    </xdr:to>
    <xdr:pic>
      <xdr:nvPicPr>
        <xdr:cNvPr id="763859" name="Рисунок 8">
          <a:extLst>
            <a:ext uri="{FF2B5EF4-FFF2-40B4-BE49-F238E27FC236}">
              <a16:creationId xmlns:a16="http://schemas.microsoft.com/office/drawing/2014/main" id="{00000000-0008-0000-0000-0000D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45078250"/>
          <a:ext cx="1095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91</xdr:row>
      <xdr:rowOff>57150</xdr:rowOff>
    </xdr:from>
    <xdr:to>
      <xdr:col>6</xdr:col>
      <xdr:colOff>1295400</xdr:colOff>
      <xdr:row>91</xdr:row>
      <xdr:rowOff>771525</xdr:rowOff>
    </xdr:to>
    <xdr:pic>
      <xdr:nvPicPr>
        <xdr:cNvPr id="763860" name="Рисунок 911">
          <a:extLst>
            <a:ext uri="{FF2B5EF4-FFF2-40B4-BE49-F238E27FC236}">
              <a16:creationId xmlns:a16="http://schemas.microsoft.com/office/drawing/2014/main" id="{00000000-0008-0000-0000-0000D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70881475"/>
          <a:ext cx="1133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168</xdr:row>
      <xdr:rowOff>0</xdr:rowOff>
    </xdr:from>
    <xdr:to>
      <xdr:col>6</xdr:col>
      <xdr:colOff>1200150</xdr:colOff>
      <xdr:row>168</xdr:row>
      <xdr:rowOff>828675</xdr:rowOff>
    </xdr:to>
    <xdr:pic>
      <xdr:nvPicPr>
        <xdr:cNvPr id="763861" name="Рисунок 912">
          <a:extLst>
            <a:ext uri="{FF2B5EF4-FFF2-40B4-BE49-F238E27FC236}">
              <a16:creationId xmlns:a16="http://schemas.microsoft.com/office/drawing/2014/main" id="{00000000-0008-0000-0000-0000D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54482400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215</xdr:row>
      <xdr:rowOff>0</xdr:rowOff>
    </xdr:from>
    <xdr:to>
      <xdr:col>6</xdr:col>
      <xdr:colOff>1228725</xdr:colOff>
      <xdr:row>215</xdr:row>
      <xdr:rowOff>828675</xdr:rowOff>
    </xdr:to>
    <xdr:pic>
      <xdr:nvPicPr>
        <xdr:cNvPr id="763862" name="Рисунок 913">
          <a:extLst>
            <a:ext uri="{FF2B5EF4-FFF2-40B4-BE49-F238E27FC236}">
              <a16:creationId xmlns:a16="http://schemas.microsoft.com/office/drawing/2014/main" id="{00000000-0008-0000-0000-0000D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14042225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128</xdr:row>
      <xdr:rowOff>0</xdr:rowOff>
    </xdr:from>
    <xdr:to>
      <xdr:col>6</xdr:col>
      <xdr:colOff>1228725</xdr:colOff>
      <xdr:row>128</xdr:row>
      <xdr:rowOff>828675</xdr:rowOff>
    </xdr:to>
    <xdr:pic>
      <xdr:nvPicPr>
        <xdr:cNvPr id="763863" name="Рисунок 914">
          <a:extLst>
            <a:ext uri="{FF2B5EF4-FFF2-40B4-BE49-F238E27FC236}">
              <a16:creationId xmlns:a16="http://schemas.microsoft.com/office/drawing/2014/main" id="{00000000-0008-0000-0000-0000D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611200200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395</xdr:row>
      <xdr:rowOff>0</xdr:rowOff>
    </xdr:from>
    <xdr:to>
      <xdr:col>6</xdr:col>
      <xdr:colOff>1257300</xdr:colOff>
      <xdr:row>395</xdr:row>
      <xdr:rowOff>762000</xdr:rowOff>
    </xdr:to>
    <xdr:pic>
      <xdr:nvPicPr>
        <xdr:cNvPr id="763864" name="Рисунок 10">
          <a:extLst>
            <a:ext uri="{FF2B5EF4-FFF2-40B4-BE49-F238E27FC236}">
              <a16:creationId xmlns:a16="http://schemas.microsoft.com/office/drawing/2014/main" id="{00000000-0008-0000-0000-0000D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676370250"/>
          <a:ext cx="1238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342900</xdr:colOff>
      <xdr:row>214</xdr:row>
      <xdr:rowOff>9525</xdr:rowOff>
    </xdr:from>
    <xdr:to>
      <xdr:col>6</xdr:col>
      <xdr:colOff>895350</xdr:colOff>
      <xdr:row>214</xdr:row>
      <xdr:rowOff>838200</xdr:rowOff>
    </xdr:to>
    <xdr:pic>
      <xdr:nvPicPr>
        <xdr:cNvPr id="763865" name="Рисунок 11">
          <a:extLst>
            <a:ext uri="{FF2B5EF4-FFF2-40B4-BE49-F238E27FC236}">
              <a16:creationId xmlns:a16="http://schemas.microsoft.com/office/drawing/2014/main" id="{00000000-0008-0000-0000-0000D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413137350"/>
          <a:ext cx="552450" cy="828675"/>
        </a:xfrm>
        <a:prstGeom prst="rect">
          <a:avLst/>
        </a:prstGeom>
        <a:noFill/>
        <a:ln w="2857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371475</xdr:colOff>
      <xdr:row>286</xdr:row>
      <xdr:rowOff>0</xdr:rowOff>
    </xdr:from>
    <xdr:to>
      <xdr:col>6</xdr:col>
      <xdr:colOff>923925</xdr:colOff>
      <xdr:row>286</xdr:row>
      <xdr:rowOff>828675</xdr:rowOff>
    </xdr:to>
    <xdr:pic>
      <xdr:nvPicPr>
        <xdr:cNvPr id="763866" name="Рисунок 917">
          <a:extLst>
            <a:ext uri="{FF2B5EF4-FFF2-40B4-BE49-F238E27FC236}">
              <a16:creationId xmlns:a16="http://schemas.microsoft.com/office/drawing/2014/main" id="{00000000-0008-0000-0000-0000D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504653550"/>
          <a:ext cx="552450" cy="828675"/>
        </a:xfrm>
        <a:prstGeom prst="rect">
          <a:avLst/>
        </a:prstGeom>
        <a:noFill/>
        <a:ln w="2857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764</xdr:row>
      <xdr:rowOff>9525</xdr:rowOff>
    </xdr:from>
    <xdr:to>
      <xdr:col>1</xdr:col>
      <xdr:colOff>1152525</xdr:colOff>
      <xdr:row>765</xdr:row>
      <xdr:rowOff>9525</xdr:rowOff>
    </xdr:to>
    <xdr:pic>
      <xdr:nvPicPr>
        <xdr:cNvPr id="763867" name="Рисунок 2">
          <a:extLst>
            <a:ext uri="{FF2B5EF4-FFF2-40B4-BE49-F238E27FC236}">
              <a16:creationId xmlns:a16="http://schemas.microsoft.com/office/drawing/2014/main" id="{00000000-0008-0000-0000-0000D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39894850"/>
          <a:ext cx="10191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58</xdr:row>
      <xdr:rowOff>9525</xdr:rowOff>
    </xdr:from>
    <xdr:to>
      <xdr:col>1</xdr:col>
      <xdr:colOff>1238250</xdr:colOff>
      <xdr:row>59</xdr:row>
      <xdr:rowOff>19050</xdr:rowOff>
    </xdr:to>
    <xdr:pic>
      <xdr:nvPicPr>
        <xdr:cNvPr id="763868" name="Рисунок 916" descr="в лесу.jpg">
          <a:extLst>
            <a:ext uri="{FF2B5EF4-FFF2-40B4-BE49-F238E27FC236}">
              <a16:creationId xmlns:a16="http://schemas.microsoft.com/office/drawing/2014/main" id="{00000000-0008-0000-0000-0000D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26266375"/>
          <a:ext cx="1133475" cy="142875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60</xdr:row>
      <xdr:rowOff>0</xdr:rowOff>
    </xdr:from>
    <xdr:to>
      <xdr:col>1</xdr:col>
      <xdr:colOff>1238250</xdr:colOff>
      <xdr:row>60</xdr:row>
      <xdr:rowOff>1400175</xdr:rowOff>
    </xdr:to>
    <xdr:pic>
      <xdr:nvPicPr>
        <xdr:cNvPr id="763869" name="Рисунок 917" descr="9785000338216 (1).jpg">
          <a:extLst>
            <a:ext uri="{FF2B5EF4-FFF2-40B4-BE49-F238E27FC236}">
              <a16:creationId xmlns:a16="http://schemas.microsoft.com/office/drawing/2014/main" id="{00000000-0008-0000-0000-0000D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9095300"/>
          <a:ext cx="1114425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64</xdr:row>
      <xdr:rowOff>28575</xdr:rowOff>
    </xdr:from>
    <xdr:to>
      <xdr:col>1</xdr:col>
      <xdr:colOff>1238250</xdr:colOff>
      <xdr:row>64</xdr:row>
      <xdr:rowOff>1400175</xdr:rowOff>
    </xdr:to>
    <xdr:pic>
      <xdr:nvPicPr>
        <xdr:cNvPr id="763870" name="Рисунок 918" descr="9785000338247.jpg">
          <a:extLst>
            <a:ext uri="{FF2B5EF4-FFF2-40B4-BE49-F238E27FC236}">
              <a16:creationId xmlns:a16="http://schemas.microsoft.com/office/drawing/2014/main" id="{00000000-0008-0000-0000-0000D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4800775"/>
          <a:ext cx="1171575" cy="13716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57</xdr:row>
      <xdr:rowOff>38100</xdr:rowOff>
    </xdr:from>
    <xdr:to>
      <xdr:col>1</xdr:col>
      <xdr:colOff>1238250</xdr:colOff>
      <xdr:row>57</xdr:row>
      <xdr:rowOff>1400175</xdr:rowOff>
    </xdr:to>
    <xdr:pic>
      <xdr:nvPicPr>
        <xdr:cNvPr id="763871" name="Рисунок 919" descr="9785000338230.jpg">
          <a:extLst>
            <a:ext uri="{FF2B5EF4-FFF2-40B4-BE49-F238E27FC236}">
              <a16:creationId xmlns:a16="http://schemas.microsoft.com/office/drawing/2014/main" id="{00000000-0008-0000-0000-0000D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4875725"/>
          <a:ext cx="1181100" cy="1362075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49</xdr:row>
      <xdr:rowOff>0</xdr:rowOff>
    </xdr:from>
    <xdr:to>
      <xdr:col>1</xdr:col>
      <xdr:colOff>1152525</xdr:colOff>
      <xdr:row>49</xdr:row>
      <xdr:rowOff>1381125</xdr:rowOff>
    </xdr:to>
    <xdr:pic>
      <xdr:nvPicPr>
        <xdr:cNvPr id="763878" name="Рисунок 924" descr="4673738097v08.jpg">
          <a:extLst>
            <a:ext uri="{FF2B5EF4-FFF2-40B4-BE49-F238E27FC236}">
              <a16:creationId xmlns:a16="http://schemas.microsoft.com/office/drawing/2014/main" id="{00000000-0008-0000-0000-0000E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32420700"/>
          <a:ext cx="962025" cy="1381125"/>
        </a:xfrm>
        <a:prstGeom prst="rect">
          <a:avLst/>
        </a:prstGeom>
        <a:noFill/>
        <a:ln w="19050">
          <a:solidFill>
            <a:srgbClr val="5A278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287</xdr:row>
      <xdr:rowOff>57150</xdr:rowOff>
    </xdr:from>
    <xdr:to>
      <xdr:col>6</xdr:col>
      <xdr:colOff>1143000</xdr:colOff>
      <xdr:row>287</xdr:row>
      <xdr:rowOff>819150</xdr:rowOff>
    </xdr:to>
    <xdr:pic>
      <xdr:nvPicPr>
        <xdr:cNvPr id="763899" name="Рисунок 1">
          <a:extLst>
            <a:ext uri="{FF2B5EF4-FFF2-40B4-BE49-F238E27FC236}">
              <a16:creationId xmlns:a16="http://schemas.microsoft.com/office/drawing/2014/main" id="{00000000-0008-0000-0000-0000F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05558425"/>
          <a:ext cx="923925" cy="762000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92</xdr:row>
      <xdr:rowOff>57150</xdr:rowOff>
    </xdr:from>
    <xdr:to>
      <xdr:col>6</xdr:col>
      <xdr:colOff>1200150</xdr:colOff>
      <xdr:row>93</xdr:row>
      <xdr:rowOff>0</xdr:rowOff>
    </xdr:to>
    <xdr:pic>
      <xdr:nvPicPr>
        <xdr:cNvPr id="763900" name="Рисунок 1">
          <a:extLst>
            <a:ext uri="{FF2B5EF4-FFF2-40B4-BE49-F238E27FC236}">
              <a16:creationId xmlns:a16="http://schemas.microsoft.com/office/drawing/2014/main" id="{00000000-0008-0000-0000-0000F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271729200"/>
          <a:ext cx="952500" cy="790575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92</xdr:row>
      <xdr:rowOff>9525</xdr:rowOff>
    </xdr:from>
    <xdr:to>
      <xdr:col>2</xdr:col>
      <xdr:colOff>533400</xdr:colOff>
      <xdr:row>92</xdr:row>
      <xdr:rowOff>800100</xdr:rowOff>
    </xdr:to>
    <xdr:pic>
      <xdr:nvPicPr>
        <xdr:cNvPr id="763901" name="Рисунок 918">
          <a:extLst>
            <a:ext uri="{FF2B5EF4-FFF2-40B4-BE49-F238E27FC236}">
              <a16:creationId xmlns:a16="http://schemas.microsoft.com/office/drawing/2014/main" id="{00000000-0008-0000-0000-0000F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71681575"/>
          <a:ext cx="952500" cy="790575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752475</xdr:colOff>
      <xdr:row>91</xdr:row>
      <xdr:rowOff>38100</xdr:rowOff>
    </xdr:from>
    <xdr:to>
      <xdr:col>2</xdr:col>
      <xdr:colOff>590550</xdr:colOff>
      <xdr:row>91</xdr:row>
      <xdr:rowOff>762000</xdr:rowOff>
    </xdr:to>
    <xdr:pic>
      <xdr:nvPicPr>
        <xdr:cNvPr id="763902" name="Рисунок 911">
          <a:extLst>
            <a:ext uri="{FF2B5EF4-FFF2-40B4-BE49-F238E27FC236}">
              <a16:creationId xmlns:a16="http://schemas.microsoft.com/office/drawing/2014/main" id="{00000000-0008-0000-0000-0000F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708624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216</xdr:row>
      <xdr:rowOff>57150</xdr:rowOff>
    </xdr:from>
    <xdr:to>
      <xdr:col>6</xdr:col>
      <xdr:colOff>1228725</xdr:colOff>
      <xdr:row>216</xdr:row>
      <xdr:rowOff>828675</xdr:rowOff>
    </xdr:to>
    <xdr:pic>
      <xdr:nvPicPr>
        <xdr:cNvPr id="763903" name="Рисунок 2">
          <a:extLst>
            <a:ext uri="{FF2B5EF4-FFF2-40B4-BE49-F238E27FC236}">
              <a16:creationId xmlns:a16="http://schemas.microsoft.com/office/drawing/2014/main" id="{00000000-0008-0000-0000-0000F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14947100"/>
          <a:ext cx="971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767</xdr:row>
      <xdr:rowOff>76200</xdr:rowOff>
    </xdr:from>
    <xdr:to>
      <xdr:col>1</xdr:col>
      <xdr:colOff>1038225</xdr:colOff>
      <xdr:row>767</xdr:row>
      <xdr:rowOff>1428750</xdr:rowOff>
    </xdr:to>
    <xdr:pic>
      <xdr:nvPicPr>
        <xdr:cNvPr id="763906" name="Рисунок 2">
          <a:extLst>
            <a:ext uri="{FF2B5EF4-FFF2-40B4-BE49-F238E27FC236}">
              <a16:creationId xmlns:a16="http://schemas.microsoft.com/office/drawing/2014/main" id="{00000000-0008-0000-0000-00000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4276350"/>
          <a:ext cx="866775" cy="1352550"/>
        </a:xfrm>
        <a:prstGeom prst="rect">
          <a:avLst/>
        </a:prstGeom>
        <a:noFill/>
        <a:ln w="19050">
          <a:solidFill>
            <a:srgbClr val="93C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571</xdr:row>
      <xdr:rowOff>133350</xdr:rowOff>
    </xdr:from>
    <xdr:to>
      <xdr:col>6</xdr:col>
      <xdr:colOff>1447800</xdr:colOff>
      <xdr:row>571</xdr:row>
      <xdr:rowOff>1276350</xdr:rowOff>
    </xdr:to>
    <xdr:pic>
      <xdr:nvPicPr>
        <xdr:cNvPr id="763907" name="Рисунок 1">
          <a:extLst>
            <a:ext uri="{FF2B5EF4-FFF2-40B4-BE49-F238E27FC236}">
              <a16:creationId xmlns:a16="http://schemas.microsoft.com/office/drawing/2014/main" id="{00000000-0008-0000-0000-00000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875614200"/>
          <a:ext cx="13620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570</xdr:row>
      <xdr:rowOff>180975</xdr:rowOff>
    </xdr:from>
    <xdr:to>
      <xdr:col>1</xdr:col>
      <xdr:colOff>1276350</xdr:colOff>
      <xdr:row>570</xdr:row>
      <xdr:rowOff>1181100</xdr:rowOff>
    </xdr:to>
    <xdr:pic>
      <xdr:nvPicPr>
        <xdr:cNvPr id="763908" name="Рисунок 3">
          <a:extLst>
            <a:ext uri="{FF2B5EF4-FFF2-40B4-BE49-F238E27FC236}">
              <a16:creationId xmlns:a16="http://schemas.microsoft.com/office/drawing/2014/main" id="{00000000-0008-0000-0000-00000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74280700"/>
          <a:ext cx="1257300" cy="1000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423</xdr:row>
      <xdr:rowOff>38100</xdr:rowOff>
    </xdr:from>
    <xdr:to>
      <xdr:col>1</xdr:col>
      <xdr:colOff>1238250</xdr:colOff>
      <xdr:row>424</xdr:row>
      <xdr:rowOff>0</xdr:rowOff>
    </xdr:to>
    <xdr:pic>
      <xdr:nvPicPr>
        <xdr:cNvPr id="763909" name="Рисунок 519" descr="9785000335246.jpg">
          <a:extLst>
            <a:ext uri="{FF2B5EF4-FFF2-40B4-BE49-F238E27FC236}">
              <a16:creationId xmlns:a16="http://schemas.microsoft.com/office/drawing/2014/main" id="{00000000-0008-0000-0000-00000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54678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722</xdr:row>
      <xdr:rowOff>9525</xdr:rowOff>
    </xdr:from>
    <xdr:to>
      <xdr:col>1</xdr:col>
      <xdr:colOff>1143000</xdr:colOff>
      <xdr:row>722</xdr:row>
      <xdr:rowOff>1381125</xdr:rowOff>
    </xdr:to>
    <xdr:pic>
      <xdr:nvPicPr>
        <xdr:cNvPr id="763910" name="Рисунок 771" descr="9785000334980.jpg">
          <a:extLst>
            <a:ext uri="{FF2B5EF4-FFF2-40B4-BE49-F238E27FC236}">
              <a16:creationId xmlns:a16="http://schemas.microsoft.com/office/drawing/2014/main" id="{00000000-0008-0000-0000-00000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8144275"/>
          <a:ext cx="9620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280</xdr:row>
      <xdr:rowOff>9525</xdr:rowOff>
    </xdr:from>
    <xdr:to>
      <xdr:col>1</xdr:col>
      <xdr:colOff>1219200</xdr:colOff>
      <xdr:row>280</xdr:row>
      <xdr:rowOff>1409700</xdr:rowOff>
    </xdr:to>
    <xdr:pic>
      <xdr:nvPicPr>
        <xdr:cNvPr id="763911" name="Рисунок 427" descr="9785000335031.jpg">
          <a:extLst>
            <a:ext uri="{FF2B5EF4-FFF2-40B4-BE49-F238E27FC236}">
              <a16:creationId xmlns:a16="http://schemas.microsoft.com/office/drawing/2014/main" id="{00000000-0008-0000-0000-00000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96719225"/>
          <a:ext cx="1019175" cy="14001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304</xdr:row>
      <xdr:rowOff>19050</xdr:rowOff>
    </xdr:from>
    <xdr:to>
      <xdr:col>1</xdr:col>
      <xdr:colOff>1152525</xdr:colOff>
      <xdr:row>304</xdr:row>
      <xdr:rowOff>1381125</xdr:rowOff>
    </xdr:to>
    <xdr:pic>
      <xdr:nvPicPr>
        <xdr:cNvPr id="763912" name="Рисунок 419" descr="9785000336250.jpg">
          <a:extLst>
            <a:ext uri="{FF2B5EF4-FFF2-40B4-BE49-F238E27FC236}">
              <a16:creationId xmlns:a16="http://schemas.microsoft.com/office/drawing/2014/main" id="{00000000-0008-0000-0000-00000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3665450"/>
          <a:ext cx="10287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277</xdr:row>
      <xdr:rowOff>9525</xdr:rowOff>
    </xdr:from>
    <xdr:to>
      <xdr:col>1</xdr:col>
      <xdr:colOff>1200150</xdr:colOff>
      <xdr:row>277</xdr:row>
      <xdr:rowOff>1390650</xdr:rowOff>
    </xdr:to>
    <xdr:pic>
      <xdr:nvPicPr>
        <xdr:cNvPr id="763913" name="Рисунок 412" descr="9785912828683.jpg">
          <a:extLst>
            <a:ext uri="{FF2B5EF4-FFF2-40B4-BE49-F238E27FC236}">
              <a16:creationId xmlns:a16="http://schemas.microsoft.com/office/drawing/2014/main" id="{00000000-0008-0000-0000-00000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93880775"/>
          <a:ext cx="971550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145255</xdr:colOff>
      <xdr:row>760</xdr:row>
      <xdr:rowOff>52387</xdr:rowOff>
    </xdr:from>
    <xdr:to>
      <xdr:col>1</xdr:col>
      <xdr:colOff>1116805</xdr:colOff>
      <xdr:row>761</xdr:row>
      <xdr:rowOff>7144</xdr:rowOff>
    </xdr:to>
    <xdr:pic>
      <xdr:nvPicPr>
        <xdr:cNvPr id="763914" name="Рисунок 270" descr="9785912828041.jpg">
          <a:extLst>
            <a:ext uri="{FF2B5EF4-FFF2-40B4-BE49-F238E27FC236}">
              <a16:creationId xmlns:a16="http://schemas.microsoft.com/office/drawing/2014/main" id="{00000000-0008-0000-0000-00000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" y="1137456450"/>
          <a:ext cx="971550" cy="137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672</xdr:row>
      <xdr:rowOff>47625</xdr:rowOff>
    </xdr:from>
    <xdr:to>
      <xdr:col>1</xdr:col>
      <xdr:colOff>1152525</xdr:colOff>
      <xdr:row>672</xdr:row>
      <xdr:rowOff>1409700</xdr:rowOff>
    </xdr:to>
    <xdr:pic>
      <xdr:nvPicPr>
        <xdr:cNvPr id="763915" name="Рисунок 286" descr="9785912827768.jpg">
          <a:extLst>
            <a:ext uri="{FF2B5EF4-FFF2-40B4-BE49-F238E27FC236}">
              <a16:creationId xmlns:a16="http://schemas.microsoft.com/office/drawing/2014/main" id="{00000000-0008-0000-0000-00000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34532275"/>
          <a:ext cx="10668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421</xdr:row>
      <xdr:rowOff>9525</xdr:rowOff>
    </xdr:from>
    <xdr:to>
      <xdr:col>1</xdr:col>
      <xdr:colOff>1200150</xdr:colOff>
      <xdr:row>421</xdr:row>
      <xdr:rowOff>1390650</xdr:rowOff>
    </xdr:to>
    <xdr:pic>
      <xdr:nvPicPr>
        <xdr:cNvPr id="763916" name="Рисунок 518" descr="9785912826818.jpg">
          <a:extLst>
            <a:ext uri="{FF2B5EF4-FFF2-40B4-BE49-F238E27FC236}">
              <a16:creationId xmlns:a16="http://schemas.microsoft.com/office/drawing/2014/main" id="{00000000-0008-0000-0000-00000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725302556"/>
          <a:ext cx="101917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318</xdr:row>
      <xdr:rowOff>28575</xdr:rowOff>
    </xdr:from>
    <xdr:to>
      <xdr:col>1</xdr:col>
      <xdr:colOff>1133475</xdr:colOff>
      <xdr:row>318</xdr:row>
      <xdr:rowOff>1400175</xdr:rowOff>
    </xdr:to>
    <xdr:pic>
      <xdr:nvPicPr>
        <xdr:cNvPr id="763917" name="Рисунок 408" descr="9785912824418.jpg">
          <a:extLst>
            <a:ext uri="{FF2B5EF4-FFF2-40B4-BE49-F238E27FC236}">
              <a16:creationId xmlns:a16="http://schemas.microsoft.com/office/drawing/2014/main" id="{00000000-0008-0000-0000-00000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0038925"/>
          <a:ext cx="962025" cy="137160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301</xdr:row>
      <xdr:rowOff>1428750</xdr:rowOff>
    </xdr:from>
    <xdr:to>
      <xdr:col>1</xdr:col>
      <xdr:colOff>1200150</xdr:colOff>
      <xdr:row>302</xdr:row>
      <xdr:rowOff>1381125</xdr:rowOff>
    </xdr:to>
    <xdr:pic>
      <xdr:nvPicPr>
        <xdr:cNvPr id="763918" name="Рисунок 411" descr="9785912822742.jpg">
          <a:extLst>
            <a:ext uri="{FF2B5EF4-FFF2-40B4-BE49-F238E27FC236}">
              <a16:creationId xmlns:a16="http://schemas.microsoft.com/office/drawing/2014/main" id="{00000000-0008-0000-0000-00000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0807950"/>
          <a:ext cx="96202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305</xdr:row>
      <xdr:rowOff>28575</xdr:rowOff>
    </xdr:from>
    <xdr:to>
      <xdr:col>1</xdr:col>
      <xdr:colOff>1171575</xdr:colOff>
      <xdr:row>305</xdr:row>
      <xdr:rowOff>1390650</xdr:rowOff>
    </xdr:to>
    <xdr:pic>
      <xdr:nvPicPr>
        <xdr:cNvPr id="763919" name="Рисунок 924" descr="9785912826115.jpg">
          <a:extLst>
            <a:ext uri="{FF2B5EF4-FFF2-40B4-BE49-F238E27FC236}">
              <a16:creationId xmlns:a16="http://schemas.microsoft.com/office/drawing/2014/main" id="{00000000-0008-0000-0000-00000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5094200"/>
          <a:ext cx="1038225" cy="1362075"/>
        </a:xfrm>
        <a:prstGeom prst="rect">
          <a:avLst/>
        </a:prstGeom>
        <a:noFill/>
        <a:ln w="19050">
          <a:solidFill>
            <a:srgbClr val="40315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307</xdr:row>
      <xdr:rowOff>9525</xdr:rowOff>
    </xdr:from>
    <xdr:to>
      <xdr:col>1</xdr:col>
      <xdr:colOff>1171575</xdr:colOff>
      <xdr:row>307</xdr:row>
      <xdr:rowOff>1390650</xdr:rowOff>
    </xdr:to>
    <xdr:pic>
      <xdr:nvPicPr>
        <xdr:cNvPr id="763920" name="Рисунок 925" descr="9785000338605.jpg">
          <a:extLst>
            <a:ext uri="{FF2B5EF4-FFF2-40B4-BE49-F238E27FC236}">
              <a16:creationId xmlns:a16="http://schemas.microsoft.com/office/drawing/2014/main" id="{00000000-0008-0000-0000-00001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913600"/>
          <a:ext cx="1038225" cy="1381125"/>
        </a:xfrm>
        <a:prstGeom prst="rect">
          <a:avLst/>
        </a:prstGeom>
        <a:noFill/>
        <a:ln w="19050">
          <a:solidFill>
            <a:srgbClr val="8064A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144</xdr:row>
      <xdr:rowOff>85725</xdr:rowOff>
    </xdr:from>
    <xdr:to>
      <xdr:col>1</xdr:col>
      <xdr:colOff>1285875</xdr:colOff>
      <xdr:row>144</xdr:row>
      <xdr:rowOff>1333500</xdr:rowOff>
    </xdr:to>
    <xdr:pic>
      <xdr:nvPicPr>
        <xdr:cNvPr id="763921" name="Рисунок 913" descr="9785000336830.jpg">
          <a:extLst>
            <a:ext uri="{FF2B5EF4-FFF2-40B4-BE49-F238E27FC236}">
              <a16:creationId xmlns:a16="http://schemas.microsoft.com/office/drawing/2014/main" id="{00000000-0008-0000-0000-00001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652652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148</xdr:row>
      <xdr:rowOff>38100</xdr:rowOff>
    </xdr:from>
    <xdr:to>
      <xdr:col>1</xdr:col>
      <xdr:colOff>1285875</xdr:colOff>
      <xdr:row>148</xdr:row>
      <xdr:rowOff>1295400</xdr:rowOff>
    </xdr:to>
    <xdr:pic>
      <xdr:nvPicPr>
        <xdr:cNvPr id="763922" name="Рисунок 981" descr="Забавный телёнок 9785000337349.jpg">
          <a:extLst>
            <a:ext uri="{FF2B5EF4-FFF2-40B4-BE49-F238E27FC236}">
              <a16:creationId xmlns:a16="http://schemas.microsoft.com/office/drawing/2014/main" id="{00000000-0008-0000-0000-00001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2155800"/>
          <a:ext cx="125730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162</xdr:row>
      <xdr:rowOff>57150</xdr:rowOff>
    </xdr:from>
    <xdr:to>
      <xdr:col>1</xdr:col>
      <xdr:colOff>1285875</xdr:colOff>
      <xdr:row>162</xdr:row>
      <xdr:rowOff>1314450</xdr:rowOff>
    </xdr:to>
    <xdr:pic>
      <xdr:nvPicPr>
        <xdr:cNvPr id="763923" name="Рисунок 987" descr="Храбрый львёнок 9785000337318.jpg">
          <a:extLst>
            <a:ext uri="{FF2B5EF4-FFF2-40B4-BE49-F238E27FC236}">
              <a16:creationId xmlns:a16="http://schemas.microsoft.com/office/drawing/2014/main" id="{00000000-0008-0000-0000-00001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6367100"/>
          <a:ext cx="126682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164</xdr:row>
      <xdr:rowOff>85725</xdr:rowOff>
    </xdr:from>
    <xdr:to>
      <xdr:col>1</xdr:col>
      <xdr:colOff>1285875</xdr:colOff>
      <xdr:row>164</xdr:row>
      <xdr:rowOff>1333500</xdr:rowOff>
    </xdr:to>
    <xdr:pic>
      <xdr:nvPicPr>
        <xdr:cNvPr id="763924" name="Рисунок 988" descr="Шаловливый лисёнок 9785000337387.jpg">
          <a:extLst>
            <a:ext uri="{FF2B5EF4-FFF2-40B4-BE49-F238E27FC236}">
              <a16:creationId xmlns:a16="http://schemas.microsoft.com/office/drawing/2014/main" id="{00000000-0008-0000-0000-00001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923412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150</xdr:row>
      <xdr:rowOff>85725</xdr:rowOff>
    </xdr:from>
    <xdr:to>
      <xdr:col>1</xdr:col>
      <xdr:colOff>1285875</xdr:colOff>
      <xdr:row>150</xdr:row>
      <xdr:rowOff>1333500</xdr:rowOff>
    </xdr:to>
    <xdr:pic>
      <xdr:nvPicPr>
        <xdr:cNvPr id="763925" name="Рисунок 290" descr="9785000336823.jpg">
          <a:extLst>
            <a:ext uri="{FF2B5EF4-FFF2-40B4-BE49-F238E27FC236}">
              <a16:creationId xmlns:a16="http://schemas.microsoft.com/office/drawing/2014/main" id="{00000000-0008-0000-0000-00001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504187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152</xdr:row>
      <xdr:rowOff>57150</xdr:rowOff>
    </xdr:from>
    <xdr:to>
      <xdr:col>1</xdr:col>
      <xdr:colOff>1285875</xdr:colOff>
      <xdr:row>152</xdr:row>
      <xdr:rowOff>1314450</xdr:rowOff>
    </xdr:to>
    <xdr:pic>
      <xdr:nvPicPr>
        <xdr:cNvPr id="763926" name="Рисунок 983" descr="Косолапый медвежонок 9785000337370.jpg">
          <a:extLst>
            <a:ext uri="{FF2B5EF4-FFF2-40B4-BE49-F238E27FC236}">
              <a16:creationId xmlns:a16="http://schemas.microsoft.com/office/drawing/2014/main" id="{00000000-0008-0000-0000-00001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64325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156</xdr:row>
      <xdr:rowOff>85725</xdr:rowOff>
    </xdr:from>
    <xdr:to>
      <xdr:col>1</xdr:col>
      <xdr:colOff>1285875</xdr:colOff>
      <xdr:row>156</xdr:row>
      <xdr:rowOff>1333500</xdr:rowOff>
    </xdr:to>
    <xdr:pic>
      <xdr:nvPicPr>
        <xdr:cNvPr id="763927" name="Рисунок 985" descr="Мальчикам 9785000337332.jpg">
          <a:extLst>
            <a:ext uri="{FF2B5EF4-FFF2-40B4-BE49-F238E27FC236}">
              <a16:creationId xmlns:a16="http://schemas.microsoft.com/office/drawing/2014/main" id="{00000000-0008-0000-0000-00001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42138000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149</xdr:row>
      <xdr:rowOff>57150</xdr:rowOff>
    </xdr:from>
    <xdr:to>
      <xdr:col>1</xdr:col>
      <xdr:colOff>1285875</xdr:colOff>
      <xdr:row>149</xdr:row>
      <xdr:rowOff>1333500</xdr:rowOff>
    </xdr:to>
    <xdr:pic>
      <xdr:nvPicPr>
        <xdr:cNvPr id="763928" name="Рисунок 982" descr="Заботливый енот 9785000337325.jpg">
          <a:extLst>
            <a:ext uri="{FF2B5EF4-FFF2-40B4-BE49-F238E27FC236}">
              <a16:creationId xmlns:a16="http://schemas.microsoft.com/office/drawing/2014/main" id="{00000000-0008-0000-0000-00001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33594075"/>
          <a:ext cx="12858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390</xdr:row>
      <xdr:rowOff>57150</xdr:rowOff>
    </xdr:from>
    <xdr:to>
      <xdr:col>1</xdr:col>
      <xdr:colOff>1257300</xdr:colOff>
      <xdr:row>390</xdr:row>
      <xdr:rowOff>1390650</xdr:rowOff>
    </xdr:to>
    <xdr:pic>
      <xdr:nvPicPr>
        <xdr:cNvPr id="763929" name="Рисунок 924" descr="9785912828454.jpg">
          <a:extLst>
            <a:ext uri="{FF2B5EF4-FFF2-40B4-BE49-F238E27FC236}">
              <a16:creationId xmlns:a16="http://schemas.microsoft.com/office/drawing/2014/main" id="{00000000-0008-0000-0000-00001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2452975"/>
          <a:ext cx="1133475" cy="1333500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385</xdr:row>
      <xdr:rowOff>9525</xdr:rowOff>
    </xdr:from>
    <xdr:to>
      <xdr:col>1</xdr:col>
      <xdr:colOff>1247775</xdr:colOff>
      <xdr:row>385</xdr:row>
      <xdr:rowOff>1390650</xdr:rowOff>
    </xdr:to>
    <xdr:pic>
      <xdr:nvPicPr>
        <xdr:cNvPr id="763930" name="Рисунок 926" descr="9785912822469.jpg">
          <a:extLst>
            <a:ext uri="{FF2B5EF4-FFF2-40B4-BE49-F238E27FC236}">
              <a16:creationId xmlns:a16="http://schemas.microsoft.com/office/drawing/2014/main" id="{00000000-0008-0000-0000-00001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5309225"/>
          <a:ext cx="111442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371</xdr:row>
      <xdr:rowOff>9525</xdr:rowOff>
    </xdr:from>
    <xdr:to>
      <xdr:col>1</xdr:col>
      <xdr:colOff>1276350</xdr:colOff>
      <xdr:row>371</xdr:row>
      <xdr:rowOff>1409700</xdr:rowOff>
    </xdr:to>
    <xdr:pic>
      <xdr:nvPicPr>
        <xdr:cNvPr id="763931" name="Рисунок 928" descr="9785912822575.jpg">
          <a:extLst>
            <a:ext uri="{FF2B5EF4-FFF2-40B4-BE49-F238E27FC236}">
              <a16:creationId xmlns:a16="http://schemas.microsoft.com/office/drawing/2014/main" id="{00000000-0008-0000-0000-00001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25440075"/>
          <a:ext cx="1123950" cy="1400175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442</xdr:row>
      <xdr:rowOff>38100</xdr:rowOff>
    </xdr:from>
    <xdr:to>
      <xdr:col>1</xdr:col>
      <xdr:colOff>1228725</xdr:colOff>
      <xdr:row>443</xdr:row>
      <xdr:rowOff>0</xdr:rowOff>
    </xdr:to>
    <xdr:pic>
      <xdr:nvPicPr>
        <xdr:cNvPr id="763932" name="Рисунок 928" descr="9785000338568.jpg">
          <a:extLst>
            <a:ext uri="{FF2B5EF4-FFF2-40B4-BE49-F238E27FC236}">
              <a16:creationId xmlns:a16="http://schemas.microsoft.com/office/drawing/2014/main" id="{00000000-0008-0000-0000-00001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8832700"/>
          <a:ext cx="1171575" cy="138112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441</xdr:row>
      <xdr:rowOff>9525</xdr:rowOff>
    </xdr:from>
    <xdr:to>
      <xdr:col>1</xdr:col>
      <xdr:colOff>1200150</xdr:colOff>
      <xdr:row>441</xdr:row>
      <xdr:rowOff>1419225</xdr:rowOff>
    </xdr:to>
    <xdr:pic>
      <xdr:nvPicPr>
        <xdr:cNvPr id="763933" name="Рисунок 931" descr="9785000338575.jpg">
          <a:extLst>
            <a:ext uri="{FF2B5EF4-FFF2-40B4-BE49-F238E27FC236}">
              <a16:creationId xmlns:a16="http://schemas.microsoft.com/office/drawing/2014/main" id="{00000000-0008-0000-0000-00001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384900"/>
          <a:ext cx="1133475" cy="14097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438</xdr:row>
      <xdr:rowOff>38100</xdr:rowOff>
    </xdr:from>
    <xdr:to>
      <xdr:col>1</xdr:col>
      <xdr:colOff>1209675</xdr:colOff>
      <xdr:row>438</xdr:row>
      <xdr:rowOff>1400175</xdr:rowOff>
    </xdr:to>
    <xdr:pic>
      <xdr:nvPicPr>
        <xdr:cNvPr id="763934" name="Рисунок 934" descr="9785000338582.jpg">
          <a:extLst>
            <a:ext uri="{FF2B5EF4-FFF2-40B4-BE49-F238E27FC236}">
              <a16:creationId xmlns:a16="http://schemas.microsoft.com/office/drawing/2014/main" id="{00000000-0008-0000-0000-00001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3155800"/>
          <a:ext cx="1143000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433</xdr:row>
      <xdr:rowOff>38100</xdr:rowOff>
    </xdr:from>
    <xdr:to>
      <xdr:col>1</xdr:col>
      <xdr:colOff>1181100</xdr:colOff>
      <xdr:row>433</xdr:row>
      <xdr:rowOff>1409700</xdr:rowOff>
    </xdr:to>
    <xdr:pic>
      <xdr:nvPicPr>
        <xdr:cNvPr id="763935" name="Рисунок 937" descr="9785000337097.jpg">
          <a:extLst>
            <a:ext uri="{FF2B5EF4-FFF2-40B4-BE49-F238E27FC236}">
              <a16:creationId xmlns:a16="http://schemas.microsoft.com/office/drawing/2014/main" id="{00000000-0008-0000-0000-00001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6059675"/>
          <a:ext cx="1095375" cy="13716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744</xdr:row>
      <xdr:rowOff>9525</xdr:rowOff>
    </xdr:from>
    <xdr:to>
      <xdr:col>1</xdr:col>
      <xdr:colOff>1143000</xdr:colOff>
      <xdr:row>744</xdr:row>
      <xdr:rowOff>1381125</xdr:rowOff>
    </xdr:to>
    <xdr:pic>
      <xdr:nvPicPr>
        <xdr:cNvPr id="763936" name="Рисунок 246" descr="9785000335871.jpg">
          <a:extLst>
            <a:ext uri="{FF2B5EF4-FFF2-40B4-BE49-F238E27FC236}">
              <a16:creationId xmlns:a16="http://schemas.microsoft.com/office/drawing/2014/main" id="{00000000-0008-0000-0000-00002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112912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747</xdr:row>
      <xdr:rowOff>19050</xdr:rowOff>
    </xdr:from>
    <xdr:to>
      <xdr:col>1</xdr:col>
      <xdr:colOff>1181100</xdr:colOff>
      <xdr:row>747</xdr:row>
      <xdr:rowOff>1390650</xdr:rowOff>
    </xdr:to>
    <xdr:pic>
      <xdr:nvPicPr>
        <xdr:cNvPr id="763937" name="Рисунок 249" descr="9785000335895.jpg">
          <a:extLst>
            <a:ext uri="{FF2B5EF4-FFF2-40B4-BE49-F238E27FC236}">
              <a16:creationId xmlns:a16="http://schemas.microsoft.com/office/drawing/2014/main" id="{00000000-0008-0000-0000-00002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55584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748</xdr:row>
      <xdr:rowOff>9525</xdr:rowOff>
    </xdr:from>
    <xdr:to>
      <xdr:col>1</xdr:col>
      <xdr:colOff>1162050</xdr:colOff>
      <xdr:row>748</xdr:row>
      <xdr:rowOff>1371600</xdr:rowOff>
    </xdr:to>
    <xdr:pic>
      <xdr:nvPicPr>
        <xdr:cNvPr id="763938" name="Рисунок 250" descr="9785000335918.jpg">
          <a:extLst>
            <a:ext uri="{FF2B5EF4-FFF2-40B4-BE49-F238E27FC236}">
              <a16:creationId xmlns:a16="http://schemas.microsoft.com/office/drawing/2014/main" id="{00000000-0008-0000-0000-00002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169681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733</xdr:row>
      <xdr:rowOff>57150</xdr:rowOff>
    </xdr:from>
    <xdr:to>
      <xdr:col>1</xdr:col>
      <xdr:colOff>1200150</xdr:colOff>
      <xdr:row>734</xdr:row>
      <xdr:rowOff>0</xdr:rowOff>
    </xdr:to>
    <xdr:pic>
      <xdr:nvPicPr>
        <xdr:cNvPr id="763939" name="Рисунок 942" descr="9785000336687.jpg">
          <a:extLst>
            <a:ext uri="{FF2B5EF4-FFF2-40B4-BE49-F238E27FC236}">
              <a16:creationId xmlns:a16="http://schemas.microsoft.com/office/drawing/2014/main" id="{00000000-0008-0000-0000-00002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94308200"/>
          <a:ext cx="1095375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755</xdr:row>
      <xdr:rowOff>19050</xdr:rowOff>
    </xdr:from>
    <xdr:to>
      <xdr:col>1</xdr:col>
      <xdr:colOff>1133475</xdr:colOff>
      <xdr:row>756</xdr:row>
      <xdr:rowOff>9525</xdr:rowOff>
    </xdr:to>
    <xdr:pic>
      <xdr:nvPicPr>
        <xdr:cNvPr id="763941" name="Рисунок 257" descr="9785000336755.jpg">
          <a:extLst>
            <a:ext uri="{FF2B5EF4-FFF2-40B4-BE49-F238E27FC236}">
              <a16:creationId xmlns:a16="http://schemas.microsoft.com/office/drawing/2014/main" id="{00000000-0008-0000-0000-00002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6912275"/>
          <a:ext cx="9906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736</xdr:row>
      <xdr:rowOff>38100</xdr:rowOff>
    </xdr:from>
    <xdr:to>
      <xdr:col>1</xdr:col>
      <xdr:colOff>1209675</xdr:colOff>
      <xdr:row>736</xdr:row>
      <xdr:rowOff>1371600</xdr:rowOff>
    </xdr:to>
    <xdr:pic>
      <xdr:nvPicPr>
        <xdr:cNvPr id="763942" name="Рисунок 946" descr="9785912825545.jpg">
          <a:extLst>
            <a:ext uri="{FF2B5EF4-FFF2-40B4-BE49-F238E27FC236}">
              <a16:creationId xmlns:a16="http://schemas.microsoft.com/office/drawing/2014/main" id="{00000000-0008-0000-0000-00002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1094436788"/>
          <a:ext cx="1085850" cy="13335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732</xdr:row>
      <xdr:rowOff>28575</xdr:rowOff>
    </xdr:from>
    <xdr:to>
      <xdr:col>1</xdr:col>
      <xdr:colOff>1190625</xdr:colOff>
      <xdr:row>733</xdr:row>
      <xdr:rowOff>0</xdr:rowOff>
    </xdr:to>
    <xdr:pic>
      <xdr:nvPicPr>
        <xdr:cNvPr id="763943" name="Рисунок 948" descr="9785912827204.jpg">
          <a:extLst>
            <a:ext uri="{FF2B5EF4-FFF2-40B4-BE49-F238E27FC236}">
              <a16:creationId xmlns:a16="http://schemas.microsoft.com/office/drawing/2014/main" id="{00000000-0008-0000-0000-00002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92860400"/>
          <a:ext cx="1028700" cy="139065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737</xdr:row>
      <xdr:rowOff>28575</xdr:rowOff>
    </xdr:from>
    <xdr:to>
      <xdr:col>1</xdr:col>
      <xdr:colOff>1209675</xdr:colOff>
      <xdr:row>737</xdr:row>
      <xdr:rowOff>1352550</xdr:rowOff>
    </xdr:to>
    <xdr:pic>
      <xdr:nvPicPr>
        <xdr:cNvPr id="763944" name="Рисунок 949" descr="9785912827365.jpg">
          <a:extLst>
            <a:ext uri="{FF2B5EF4-FFF2-40B4-BE49-F238E27FC236}">
              <a16:creationId xmlns:a16="http://schemas.microsoft.com/office/drawing/2014/main" id="{00000000-0008-0000-0000-00002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9956525"/>
          <a:ext cx="1114425" cy="13239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106</xdr:row>
      <xdr:rowOff>28575</xdr:rowOff>
    </xdr:from>
    <xdr:to>
      <xdr:col>1</xdr:col>
      <xdr:colOff>1285875</xdr:colOff>
      <xdr:row>106</xdr:row>
      <xdr:rowOff>895350</xdr:rowOff>
    </xdr:to>
    <xdr:pic>
      <xdr:nvPicPr>
        <xdr:cNvPr id="763947" name="Рисунок 935" descr="9785912822940.jpg">
          <a:extLst>
            <a:ext uri="{FF2B5EF4-FFF2-40B4-BE49-F238E27FC236}">
              <a16:creationId xmlns:a16="http://schemas.microsoft.com/office/drawing/2014/main" id="{00000000-0008-0000-0000-00002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1466250"/>
          <a:ext cx="1247775" cy="866775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1238250</xdr:colOff>
      <xdr:row>107</xdr:row>
      <xdr:rowOff>914400</xdr:rowOff>
    </xdr:to>
    <xdr:pic>
      <xdr:nvPicPr>
        <xdr:cNvPr id="763948" name="Рисунок 937" descr="9785912823794.jpg">
          <a:extLst>
            <a:ext uri="{FF2B5EF4-FFF2-40B4-BE49-F238E27FC236}">
              <a16:creationId xmlns:a16="http://schemas.microsoft.com/office/drawing/2014/main" id="{00000000-0008-0000-0000-00002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2409225"/>
          <a:ext cx="1200150" cy="876300"/>
        </a:xfrm>
        <a:prstGeom prst="rect">
          <a:avLst/>
        </a:prstGeom>
        <a:noFill/>
        <a:ln w="9525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108</xdr:row>
      <xdr:rowOff>66675</xdr:rowOff>
    </xdr:from>
    <xdr:to>
      <xdr:col>1</xdr:col>
      <xdr:colOff>1276350</xdr:colOff>
      <xdr:row>108</xdr:row>
      <xdr:rowOff>933450</xdr:rowOff>
    </xdr:to>
    <xdr:pic>
      <xdr:nvPicPr>
        <xdr:cNvPr id="763949" name="Рисунок 939" descr="9785912822797.jpg">
          <a:extLst>
            <a:ext uri="{FF2B5EF4-FFF2-40B4-BE49-F238E27FC236}">
              <a16:creationId xmlns:a16="http://schemas.microsoft.com/office/drawing/2014/main" id="{00000000-0008-0000-0000-00002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3371250"/>
          <a:ext cx="1238250" cy="8667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109</xdr:row>
      <xdr:rowOff>38100</xdr:rowOff>
    </xdr:from>
    <xdr:to>
      <xdr:col>1</xdr:col>
      <xdr:colOff>1266825</xdr:colOff>
      <xdr:row>109</xdr:row>
      <xdr:rowOff>914400</xdr:rowOff>
    </xdr:to>
    <xdr:pic>
      <xdr:nvPicPr>
        <xdr:cNvPr id="763950" name="Рисунок 941" descr="9785912826559.jpg">
          <a:extLst>
            <a:ext uri="{FF2B5EF4-FFF2-40B4-BE49-F238E27FC236}">
              <a16:creationId xmlns:a16="http://schemas.microsoft.com/office/drawing/2014/main" id="{00000000-0008-0000-0000-00002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4276125"/>
          <a:ext cx="1238250" cy="8763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110</xdr:row>
      <xdr:rowOff>28575</xdr:rowOff>
    </xdr:from>
    <xdr:to>
      <xdr:col>1</xdr:col>
      <xdr:colOff>1247775</xdr:colOff>
      <xdr:row>110</xdr:row>
      <xdr:rowOff>876300</xdr:rowOff>
    </xdr:to>
    <xdr:pic>
      <xdr:nvPicPr>
        <xdr:cNvPr id="763951" name="Рисунок 943" descr="9785912822704.jpg">
          <a:extLst>
            <a:ext uri="{FF2B5EF4-FFF2-40B4-BE49-F238E27FC236}">
              <a16:creationId xmlns:a16="http://schemas.microsoft.com/office/drawing/2014/main" id="{00000000-0008-0000-0000-00002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5200050"/>
          <a:ext cx="1219200" cy="84772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111</xdr:row>
      <xdr:rowOff>38100</xdr:rowOff>
    </xdr:from>
    <xdr:to>
      <xdr:col>1</xdr:col>
      <xdr:colOff>1266825</xdr:colOff>
      <xdr:row>111</xdr:row>
      <xdr:rowOff>866775</xdr:rowOff>
    </xdr:to>
    <xdr:pic>
      <xdr:nvPicPr>
        <xdr:cNvPr id="763952" name="Рисунок 945" descr="9785912826566.jpg">
          <a:extLst>
            <a:ext uri="{FF2B5EF4-FFF2-40B4-BE49-F238E27FC236}">
              <a16:creationId xmlns:a16="http://schemas.microsoft.com/office/drawing/2014/main" id="{00000000-0008-0000-0000-00003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6143025"/>
          <a:ext cx="1219200" cy="828675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113</xdr:row>
      <xdr:rowOff>66675</xdr:rowOff>
    </xdr:from>
    <xdr:to>
      <xdr:col>1</xdr:col>
      <xdr:colOff>1247775</xdr:colOff>
      <xdr:row>113</xdr:row>
      <xdr:rowOff>895350</xdr:rowOff>
    </xdr:to>
    <xdr:pic>
      <xdr:nvPicPr>
        <xdr:cNvPr id="763953" name="Рисунок 948" descr="9785912826542.jpg">
          <a:extLst>
            <a:ext uri="{FF2B5EF4-FFF2-40B4-BE49-F238E27FC236}">
              <a16:creationId xmlns:a16="http://schemas.microsoft.com/office/drawing/2014/main" id="{00000000-0008-0000-0000-00003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8038500"/>
          <a:ext cx="1209675" cy="8286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115</xdr:row>
      <xdr:rowOff>38100</xdr:rowOff>
    </xdr:from>
    <xdr:to>
      <xdr:col>1</xdr:col>
      <xdr:colOff>1276350</xdr:colOff>
      <xdr:row>115</xdr:row>
      <xdr:rowOff>914400</xdr:rowOff>
    </xdr:to>
    <xdr:pic>
      <xdr:nvPicPr>
        <xdr:cNvPr id="763954" name="Рисунок 950" descr="9785912822919.jpg">
          <a:extLst>
            <a:ext uri="{FF2B5EF4-FFF2-40B4-BE49-F238E27FC236}">
              <a16:creationId xmlns:a16="http://schemas.microsoft.com/office/drawing/2014/main" id="{00000000-0008-0000-0000-00003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8943375"/>
          <a:ext cx="1247775" cy="8763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221</xdr:row>
      <xdr:rowOff>9525</xdr:rowOff>
    </xdr:from>
    <xdr:to>
      <xdr:col>1</xdr:col>
      <xdr:colOff>1247775</xdr:colOff>
      <xdr:row>221</xdr:row>
      <xdr:rowOff>1371600</xdr:rowOff>
    </xdr:to>
    <xdr:pic>
      <xdr:nvPicPr>
        <xdr:cNvPr id="763955" name="Рисунок 351" descr="9785000335321.jpg">
          <a:extLst>
            <a:ext uri="{FF2B5EF4-FFF2-40B4-BE49-F238E27FC236}">
              <a16:creationId xmlns:a16="http://schemas.microsoft.com/office/drawing/2014/main" id="{00000000-0008-0000-0000-00003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20852600"/>
          <a:ext cx="11811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220</xdr:row>
      <xdr:rowOff>57150</xdr:rowOff>
    </xdr:from>
    <xdr:to>
      <xdr:col>1</xdr:col>
      <xdr:colOff>1247775</xdr:colOff>
      <xdr:row>220</xdr:row>
      <xdr:rowOff>1333500</xdr:rowOff>
    </xdr:to>
    <xdr:pic>
      <xdr:nvPicPr>
        <xdr:cNvPr id="763956" name="Рисунок 1">
          <a:extLst>
            <a:ext uri="{FF2B5EF4-FFF2-40B4-BE49-F238E27FC236}">
              <a16:creationId xmlns:a16="http://schemas.microsoft.com/office/drawing/2014/main" id="{00000000-0008-0000-0000-00003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19481000"/>
          <a:ext cx="1200150" cy="127635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223</xdr:row>
      <xdr:rowOff>57150</xdr:rowOff>
    </xdr:from>
    <xdr:to>
      <xdr:col>1</xdr:col>
      <xdr:colOff>1238250</xdr:colOff>
      <xdr:row>223</xdr:row>
      <xdr:rowOff>1381125</xdr:rowOff>
    </xdr:to>
    <xdr:pic>
      <xdr:nvPicPr>
        <xdr:cNvPr id="763957" name="Рисунок 2">
          <a:extLst>
            <a:ext uri="{FF2B5EF4-FFF2-40B4-BE49-F238E27FC236}">
              <a16:creationId xmlns:a16="http://schemas.microsoft.com/office/drawing/2014/main" id="{00000000-0008-0000-0000-00003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3738675"/>
          <a:ext cx="1162050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73819</xdr:colOff>
      <xdr:row>235</xdr:row>
      <xdr:rowOff>28575</xdr:rowOff>
    </xdr:from>
    <xdr:to>
      <xdr:col>1</xdr:col>
      <xdr:colOff>1226344</xdr:colOff>
      <xdr:row>235</xdr:row>
      <xdr:rowOff>1371600</xdr:rowOff>
    </xdr:to>
    <xdr:pic>
      <xdr:nvPicPr>
        <xdr:cNvPr id="763958" name="Рисунок 3">
          <a:extLst>
            <a:ext uri="{FF2B5EF4-FFF2-40B4-BE49-F238E27FC236}">
              <a16:creationId xmlns:a16="http://schemas.microsoft.com/office/drawing/2014/main" id="{00000000-0008-0000-0000-00003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7" y="448667981"/>
          <a:ext cx="1152525" cy="1343025"/>
        </a:xfrm>
        <a:prstGeom prst="rect">
          <a:avLst/>
        </a:prstGeom>
        <a:noFill/>
        <a:ln w="19050">
          <a:solidFill>
            <a:srgbClr val="17375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242</xdr:row>
      <xdr:rowOff>57150</xdr:rowOff>
    </xdr:from>
    <xdr:to>
      <xdr:col>1</xdr:col>
      <xdr:colOff>1219200</xdr:colOff>
      <xdr:row>242</xdr:row>
      <xdr:rowOff>1400175</xdr:rowOff>
    </xdr:to>
    <xdr:pic>
      <xdr:nvPicPr>
        <xdr:cNvPr id="763960" name="Рисунок 5">
          <a:extLst>
            <a:ext uri="{FF2B5EF4-FFF2-40B4-BE49-F238E27FC236}">
              <a16:creationId xmlns:a16="http://schemas.microsoft.com/office/drawing/2014/main" id="{00000000-0008-0000-0000-00003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9208525"/>
          <a:ext cx="11715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236</xdr:row>
      <xdr:rowOff>1428750</xdr:rowOff>
    </xdr:from>
    <xdr:to>
      <xdr:col>1</xdr:col>
      <xdr:colOff>1238250</xdr:colOff>
      <xdr:row>237</xdr:row>
      <xdr:rowOff>1343025</xdr:rowOff>
    </xdr:to>
    <xdr:pic>
      <xdr:nvPicPr>
        <xdr:cNvPr id="763961" name="Рисунок 6">
          <a:extLst>
            <a:ext uri="{FF2B5EF4-FFF2-40B4-BE49-F238E27FC236}">
              <a16:creationId xmlns:a16="http://schemas.microsoft.com/office/drawing/2014/main" id="{00000000-0008-0000-0000-00003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2807725"/>
          <a:ext cx="11906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245</xdr:row>
      <xdr:rowOff>19050</xdr:rowOff>
    </xdr:from>
    <xdr:to>
      <xdr:col>1</xdr:col>
      <xdr:colOff>1238250</xdr:colOff>
      <xdr:row>245</xdr:row>
      <xdr:rowOff>1390650</xdr:rowOff>
    </xdr:to>
    <xdr:pic>
      <xdr:nvPicPr>
        <xdr:cNvPr id="763962" name="Рисунок 7">
          <a:extLst>
            <a:ext uri="{FF2B5EF4-FFF2-40B4-BE49-F238E27FC236}">
              <a16:creationId xmlns:a16="http://schemas.microsoft.com/office/drawing/2014/main" id="{00000000-0008-0000-0000-00003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54847325"/>
          <a:ext cx="11430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121</xdr:row>
      <xdr:rowOff>19050</xdr:rowOff>
    </xdr:from>
    <xdr:to>
      <xdr:col>1</xdr:col>
      <xdr:colOff>1228725</xdr:colOff>
      <xdr:row>121</xdr:row>
      <xdr:rowOff>1390650</xdr:rowOff>
    </xdr:to>
    <xdr:pic>
      <xdr:nvPicPr>
        <xdr:cNvPr id="763963" name="Рисунок 1">
          <a:extLst>
            <a:ext uri="{FF2B5EF4-FFF2-40B4-BE49-F238E27FC236}">
              <a16:creationId xmlns:a16="http://schemas.microsoft.com/office/drawing/2014/main" id="{00000000-0008-0000-0000-00003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16410975"/>
          <a:ext cx="1143000" cy="13716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118</xdr:row>
      <xdr:rowOff>57150</xdr:rowOff>
    </xdr:from>
    <xdr:to>
      <xdr:col>1</xdr:col>
      <xdr:colOff>1171575</xdr:colOff>
      <xdr:row>118</xdr:row>
      <xdr:rowOff>1400175</xdr:rowOff>
    </xdr:to>
    <xdr:pic>
      <xdr:nvPicPr>
        <xdr:cNvPr id="763964" name="Рисунок 2">
          <a:extLst>
            <a:ext uri="{FF2B5EF4-FFF2-40B4-BE49-F238E27FC236}">
              <a16:creationId xmlns:a16="http://schemas.microsoft.com/office/drawing/2014/main" id="{00000000-0008-0000-0000-00003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12191400"/>
          <a:ext cx="9810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330</xdr:row>
      <xdr:rowOff>28575</xdr:rowOff>
    </xdr:from>
    <xdr:to>
      <xdr:col>1</xdr:col>
      <xdr:colOff>1190625</xdr:colOff>
      <xdr:row>330</xdr:row>
      <xdr:rowOff>1371600</xdr:rowOff>
    </xdr:to>
    <xdr:pic>
      <xdr:nvPicPr>
        <xdr:cNvPr id="763965" name="Рисунок 3">
          <a:extLst>
            <a:ext uri="{FF2B5EF4-FFF2-40B4-BE49-F238E27FC236}">
              <a16:creationId xmlns:a16="http://schemas.microsoft.com/office/drawing/2014/main" id="{00000000-0008-0000-0000-00003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5755175"/>
          <a:ext cx="10191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341</xdr:row>
      <xdr:rowOff>57150</xdr:rowOff>
    </xdr:from>
    <xdr:to>
      <xdr:col>1</xdr:col>
      <xdr:colOff>1181100</xdr:colOff>
      <xdr:row>341</xdr:row>
      <xdr:rowOff>1419225</xdr:rowOff>
    </xdr:to>
    <xdr:pic>
      <xdr:nvPicPr>
        <xdr:cNvPr id="763966" name="Рисунок 4">
          <a:extLst>
            <a:ext uri="{FF2B5EF4-FFF2-40B4-BE49-F238E27FC236}">
              <a16:creationId xmlns:a16="http://schemas.microsoft.com/office/drawing/2014/main" id="{00000000-0008-0000-0000-00003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738125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659</xdr:row>
      <xdr:rowOff>57150</xdr:rowOff>
    </xdr:from>
    <xdr:to>
      <xdr:col>1</xdr:col>
      <xdr:colOff>1143000</xdr:colOff>
      <xdr:row>659</xdr:row>
      <xdr:rowOff>1381125</xdr:rowOff>
    </xdr:to>
    <xdr:pic>
      <xdr:nvPicPr>
        <xdr:cNvPr id="763967" name="Рисунок 5">
          <a:extLst>
            <a:ext uri="{FF2B5EF4-FFF2-40B4-BE49-F238E27FC236}">
              <a16:creationId xmlns:a16="http://schemas.microsoft.com/office/drawing/2014/main" id="{00000000-0008-0000-0000-00003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761040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335</xdr:row>
      <xdr:rowOff>28575</xdr:rowOff>
    </xdr:from>
    <xdr:to>
      <xdr:col>1</xdr:col>
      <xdr:colOff>1200150</xdr:colOff>
      <xdr:row>335</xdr:row>
      <xdr:rowOff>1371600</xdr:rowOff>
    </xdr:to>
    <xdr:pic>
      <xdr:nvPicPr>
        <xdr:cNvPr id="763968" name="Рисунок 6">
          <a:extLst>
            <a:ext uri="{FF2B5EF4-FFF2-40B4-BE49-F238E27FC236}">
              <a16:creationId xmlns:a16="http://schemas.microsoft.com/office/drawing/2014/main" id="{00000000-0008-0000-0000-00004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62327425"/>
          <a:ext cx="10001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344</xdr:row>
      <xdr:rowOff>57150</xdr:rowOff>
    </xdr:from>
    <xdr:to>
      <xdr:col>1</xdr:col>
      <xdr:colOff>1200150</xdr:colOff>
      <xdr:row>344</xdr:row>
      <xdr:rowOff>1419225</xdr:rowOff>
    </xdr:to>
    <xdr:pic>
      <xdr:nvPicPr>
        <xdr:cNvPr id="763969" name="Рисунок 7">
          <a:extLst>
            <a:ext uri="{FF2B5EF4-FFF2-40B4-BE49-F238E27FC236}">
              <a16:creationId xmlns:a16="http://schemas.microsoft.com/office/drawing/2014/main" id="{00000000-0008-0000-0000-00004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5995800"/>
          <a:ext cx="1000125" cy="13620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345</xdr:row>
      <xdr:rowOff>19050</xdr:rowOff>
    </xdr:from>
    <xdr:to>
      <xdr:col>1</xdr:col>
      <xdr:colOff>1171575</xdr:colOff>
      <xdr:row>345</xdr:row>
      <xdr:rowOff>1400175</xdr:rowOff>
    </xdr:to>
    <xdr:pic>
      <xdr:nvPicPr>
        <xdr:cNvPr id="763970" name="Рисунок 8">
          <a:extLst>
            <a:ext uri="{FF2B5EF4-FFF2-40B4-BE49-F238E27FC236}">
              <a16:creationId xmlns:a16="http://schemas.microsoft.com/office/drawing/2014/main" id="{00000000-0008-0000-0000-00004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73769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333</xdr:row>
      <xdr:rowOff>28575</xdr:rowOff>
    </xdr:from>
    <xdr:to>
      <xdr:col>1</xdr:col>
      <xdr:colOff>1181100</xdr:colOff>
      <xdr:row>333</xdr:row>
      <xdr:rowOff>1352550</xdr:rowOff>
    </xdr:to>
    <xdr:pic>
      <xdr:nvPicPr>
        <xdr:cNvPr id="763971" name="Рисунок 9">
          <a:extLst>
            <a:ext uri="{FF2B5EF4-FFF2-40B4-BE49-F238E27FC236}">
              <a16:creationId xmlns:a16="http://schemas.microsoft.com/office/drawing/2014/main" id="{00000000-0008-0000-0000-00004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001285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338</xdr:row>
      <xdr:rowOff>0</xdr:rowOff>
    </xdr:from>
    <xdr:to>
      <xdr:col>1</xdr:col>
      <xdr:colOff>1190625</xdr:colOff>
      <xdr:row>338</xdr:row>
      <xdr:rowOff>1400175</xdr:rowOff>
    </xdr:to>
    <xdr:pic>
      <xdr:nvPicPr>
        <xdr:cNvPr id="763972" name="Рисунок 10">
          <a:extLst>
            <a:ext uri="{FF2B5EF4-FFF2-40B4-BE49-F238E27FC236}">
              <a16:creationId xmlns:a16="http://schemas.microsoft.com/office/drawing/2014/main" id="{00000000-0008-0000-0000-00004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7975750"/>
          <a:ext cx="971550" cy="1400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206</xdr:row>
      <xdr:rowOff>9525</xdr:rowOff>
    </xdr:from>
    <xdr:to>
      <xdr:col>2</xdr:col>
      <xdr:colOff>9525</xdr:colOff>
      <xdr:row>206</xdr:row>
      <xdr:rowOff>923925</xdr:rowOff>
    </xdr:to>
    <xdr:pic>
      <xdr:nvPicPr>
        <xdr:cNvPr id="763973" name="Рисунок 1">
          <a:extLst>
            <a:ext uri="{FF2B5EF4-FFF2-40B4-BE49-F238E27FC236}">
              <a16:creationId xmlns:a16="http://schemas.microsoft.com/office/drawing/2014/main" id="{00000000-0008-0000-0000-00004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5612600"/>
          <a:ext cx="124777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52</xdr:row>
      <xdr:rowOff>38100</xdr:rowOff>
    </xdr:from>
    <xdr:to>
      <xdr:col>1</xdr:col>
      <xdr:colOff>1133475</xdr:colOff>
      <xdr:row>52</xdr:row>
      <xdr:rowOff>1400175</xdr:rowOff>
    </xdr:to>
    <xdr:pic>
      <xdr:nvPicPr>
        <xdr:cNvPr id="763976" name="Рисунок 5">
          <a:extLst>
            <a:ext uri="{FF2B5EF4-FFF2-40B4-BE49-F238E27FC236}">
              <a16:creationId xmlns:a16="http://schemas.microsoft.com/office/drawing/2014/main" id="{00000000-0008-0000-0000-00004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203150"/>
          <a:ext cx="1038225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53</xdr:row>
      <xdr:rowOff>38100</xdr:rowOff>
    </xdr:from>
    <xdr:to>
      <xdr:col>1</xdr:col>
      <xdr:colOff>1104900</xdr:colOff>
      <xdr:row>53</xdr:row>
      <xdr:rowOff>1400175</xdr:rowOff>
    </xdr:to>
    <xdr:pic>
      <xdr:nvPicPr>
        <xdr:cNvPr id="763977" name="Рисунок 6">
          <a:extLst>
            <a:ext uri="{FF2B5EF4-FFF2-40B4-BE49-F238E27FC236}">
              <a16:creationId xmlns:a16="http://schemas.microsoft.com/office/drawing/2014/main" id="{00000000-0008-0000-0000-00004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041600"/>
          <a:ext cx="1009650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54</xdr:row>
      <xdr:rowOff>190500</xdr:rowOff>
    </xdr:from>
    <xdr:to>
      <xdr:col>1</xdr:col>
      <xdr:colOff>1247775</xdr:colOff>
      <xdr:row>54</xdr:row>
      <xdr:rowOff>1266825</xdr:rowOff>
    </xdr:to>
    <xdr:pic>
      <xdr:nvPicPr>
        <xdr:cNvPr id="763978" name="Рисунок 7">
          <a:extLst>
            <a:ext uri="{FF2B5EF4-FFF2-40B4-BE49-F238E27FC236}">
              <a16:creationId xmlns:a16="http://schemas.microsoft.com/office/drawing/2014/main" id="{00000000-0008-0000-0000-00004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613225"/>
          <a:ext cx="1200150" cy="107632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398</xdr:row>
      <xdr:rowOff>28575</xdr:rowOff>
    </xdr:from>
    <xdr:to>
      <xdr:col>1</xdr:col>
      <xdr:colOff>1219200</xdr:colOff>
      <xdr:row>398</xdr:row>
      <xdr:rowOff>1390650</xdr:rowOff>
    </xdr:to>
    <xdr:pic>
      <xdr:nvPicPr>
        <xdr:cNvPr id="763982" name="Рисунок 1">
          <a:extLst>
            <a:ext uri="{FF2B5EF4-FFF2-40B4-BE49-F238E27FC236}">
              <a16:creationId xmlns:a16="http://schemas.microsoft.com/office/drawing/2014/main" id="{00000000-0008-0000-0000-00004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1416000"/>
          <a:ext cx="10001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671</xdr:row>
      <xdr:rowOff>19050</xdr:rowOff>
    </xdr:from>
    <xdr:to>
      <xdr:col>1</xdr:col>
      <xdr:colOff>1200150</xdr:colOff>
      <xdr:row>671</xdr:row>
      <xdr:rowOff>1400175</xdr:rowOff>
    </xdr:to>
    <xdr:pic>
      <xdr:nvPicPr>
        <xdr:cNvPr id="763983" name="Рисунок 2">
          <a:extLst>
            <a:ext uri="{FF2B5EF4-FFF2-40B4-BE49-F238E27FC236}">
              <a16:creationId xmlns:a16="http://schemas.microsoft.com/office/drawing/2014/main" id="{00000000-0008-0000-0000-00004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061123100"/>
          <a:ext cx="95250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617</xdr:row>
      <xdr:rowOff>28575</xdr:rowOff>
    </xdr:from>
    <xdr:to>
      <xdr:col>1</xdr:col>
      <xdr:colOff>1114425</xdr:colOff>
      <xdr:row>617</xdr:row>
      <xdr:rowOff>1390650</xdr:rowOff>
    </xdr:to>
    <xdr:pic>
      <xdr:nvPicPr>
        <xdr:cNvPr id="763984" name="Рисунок 1">
          <a:extLst>
            <a:ext uri="{FF2B5EF4-FFF2-40B4-BE49-F238E27FC236}">
              <a16:creationId xmlns:a16="http://schemas.microsoft.com/office/drawing/2014/main" id="{00000000-0008-0000-0000-00005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42841650"/>
          <a:ext cx="9334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808</xdr:row>
      <xdr:rowOff>0</xdr:rowOff>
    </xdr:from>
    <xdr:to>
      <xdr:col>1</xdr:col>
      <xdr:colOff>1200150</xdr:colOff>
      <xdr:row>808</xdr:row>
      <xdr:rowOff>1400175</xdr:rowOff>
    </xdr:to>
    <xdr:pic>
      <xdr:nvPicPr>
        <xdr:cNvPr id="763985" name="Рисунок 700" descr="9785912823428.jpg">
          <a:extLst>
            <a:ext uri="{FF2B5EF4-FFF2-40B4-BE49-F238E27FC236}">
              <a16:creationId xmlns:a16="http://schemas.microsoft.com/office/drawing/2014/main" id="{00000000-0008-0000-0000-00005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139777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818</xdr:row>
      <xdr:rowOff>19050</xdr:rowOff>
    </xdr:from>
    <xdr:to>
      <xdr:col>1</xdr:col>
      <xdr:colOff>1247775</xdr:colOff>
      <xdr:row>818</xdr:row>
      <xdr:rowOff>1390650</xdr:rowOff>
    </xdr:to>
    <xdr:pic>
      <xdr:nvPicPr>
        <xdr:cNvPr id="763986" name="Рисунок 590" descr="9785000335482.jpg">
          <a:extLst>
            <a:ext uri="{FF2B5EF4-FFF2-40B4-BE49-F238E27FC236}">
              <a16:creationId xmlns:a16="http://schemas.microsoft.com/office/drawing/2014/main" id="{00000000-0008-0000-0000-00005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06979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819</xdr:row>
      <xdr:rowOff>38100</xdr:rowOff>
    </xdr:from>
    <xdr:to>
      <xdr:col>1</xdr:col>
      <xdr:colOff>1228725</xdr:colOff>
      <xdr:row>819</xdr:row>
      <xdr:rowOff>1400175</xdr:rowOff>
    </xdr:to>
    <xdr:pic>
      <xdr:nvPicPr>
        <xdr:cNvPr id="763987" name="Рисунок 591" descr="9785912825378.jpg">
          <a:extLst>
            <a:ext uri="{FF2B5EF4-FFF2-40B4-BE49-F238E27FC236}">
              <a16:creationId xmlns:a16="http://schemas.microsoft.com/office/drawing/2014/main" id="{00000000-0008-0000-0000-00005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21362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822</xdr:row>
      <xdr:rowOff>9525</xdr:rowOff>
    </xdr:from>
    <xdr:to>
      <xdr:col>1</xdr:col>
      <xdr:colOff>1238250</xdr:colOff>
      <xdr:row>822</xdr:row>
      <xdr:rowOff>1409700</xdr:rowOff>
    </xdr:to>
    <xdr:pic>
      <xdr:nvPicPr>
        <xdr:cNvPr id="763988" name="Рисунок 598" descr="9785000336120.jpg">
          <a:extLst>
            <a:ext uri="{FF2B5EF4-FFF2-40B4-BE49-F238E27FC236}">
              <a16:creationId xmlns:a16="http://schemas.microsoft.com/office/drawing/2014/main" id="{00000000-0008-0000-0000-00005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06229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828</xdr:row>
      <xdr:rowOff>19050</xdr:rowOff>
    </xdr:from>
    <xdr:to>
      <xdr:col>1</xdr:col>
      <xdr:colOff>1266825</xdr:colOff>
      <xdr:row>828</xdr:row>
      <xdr:rowOff>1390650</xdr:rowOff>
    </xdr:to>
    <xdr:pic>
      <xdr:nvPicPr>
        <xdr:cNvPr id="763989" name="Рисунок 607" descr="9785000336168.jpg">
          <a:extLst>
            <a:ext uri="{FF2B5EF4-FFF2-40B4-BE49-F238E27FC236}">
              <a16:creationId xmlns:a16="http://schemas.microsoft.com/office/drawing/2014/main" id="{00000000-0008-0000-0000-00005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34055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370</xdr:row>
      <xdr:rowOff>57150</xdr:rowOff>
    </xdr:from>
    <xdr:to>
      <xdr:col>1</xdr:col>
      <xdr:colOff>1247775</xdr:colOff>
      <xdr:row>370</xdr:row>
      <xdr:rowOff>1381125</xdr:rowOff>
    </xdr:to>
    <xdr:pic>
      <xdr:nvPicPr>
        <xdr:cNvPr id="763990" name="Рисунок 2">
          <a:extLst>
            <a:ext uri="{FF2B5EF4-FFF2-40B4-BE49-F238E27FC236}">
              <a16:creationId xmlns:a16="http://schemas.microsoft.com/office/drawing/2014/main" id="{00000000-0008-0000-0000-00005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24068475"/>
          <a:ext cx="10382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1171575</xdr:colOff>
      <xdr:row>422</xdr:row>
      <xdr:rowOff>1400175</xdr:rowOff>
    </xdr:to>
    <xdr:pic>
      <xdr:nvPicPr>
        <xdr:cNvPr id="763991" name="Рисунок 2">
          <a:extLst>
            <a:ext uri="{FF2B5EF4-FFF2-40B4-BE49-F238E27FC236}">
              <a16:creationId xmlns:a16="http://schemas.microsoft.com/office/drawing/2014/main" id="{00000000-0008-0000-0000-00005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4048650"/>
          <a:ext cx="962025" cy="13620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436</xdr:row>
      <xdr:rowOff>38100</xdr:rowOff>
    </xdr:from>
    <xdr:to>
      <xdr:col>1</xdr:col>
      <xdr:colOff>1143000</xdr:colOff>
      <xdr:row>436</xdr:row>
      <xdr:rowOff>1381125</xdr:rowOff>
    </xdr:to>
    <xdr:pic>
      <xdr:nvPicPr>
        <xdr:cNvPr id="763992" name="Рисунок 27" descr="9785000337158.jpg">
          <a:extLst>
            <a:ext uri="{FF2B5EF4-FFF2-40B4-BE49-F238E27FC236}">
              <a16:creationId xmlns:a16="http://schemas.microsoft.com/office/drawing/2014/main" id="{00000000-0008-0000-0000-00005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0317350"/>
          <a:ext cx="10858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413</xdr:row>
      <xdr:rowOff>57150</xdr:rowOff>
    </xdr:from>
    <xdr:to>
      <xdr:col>1</xdr:col>
      <xdr:colOff>1133475</xdr:colOff>
      <xdr:row>413</xdr:row>
      <xdr:rowOff>1419225</xdr:rowOff>
    </xdr:to>
    <xdr:pic>
      <xdr:nvPicPr>
        <xdr:cNvPr id="763993" name="Рисунок 521" descr="9785000336939.jpg">
          <a:extLst>
            <a:ext uri="{FF2B5EF4-FFF2-40B4-BE49-F238E27FC236}">
              <a16:creationId xmlns:a16="http://schemas.microsoft.com/office/drawing/2014/main" id="{00000000-0008-0000-0000-00005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816185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157</xdr:row>
      <xdr:rowOff>85725</xdr:rowOff>
    </xdr:from>
    <xdr:to>
      <xdr:col>2</xdr:col>
      <xdr:colOff>0</xdr:colOff>
      <xdr:row>157</xdr:row>
      <xdr:rowOff>1343025</xdr:rowOff>
    </xdr:to>
    <xdr:pic>
      <xdr:nvPicPr>
        <xdr:cNvPr id="763994" name="Рисунок 296" descr="9785000336793.jpg">
          <a:extLst>
            <a:ext uri="{FF2B5EF4-FFF2-40B4-BE49-F238E27FC236}">
              <a16:creationId xmlns:a16="http://schemas.microsoft.com/office/drawing/2014/main" id="{00000000-0008-0000-0000-00005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355722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942</xdr:row>
      <xdr:rowOff>0</xdr:rowOff>
    </xdr:from>
    <xdr:to>
      <xdr:col>1</xdr:col>
      <xdr:colOff>1228725</xdr:colOff>
      <xdr:row>942</xdr:row>
      <xdr:rowOff>1381125</xdr:rowOff>
    </xdr:to>
    <xdr:pic>
      <xdr:nvPicPr>
        <xdr:cNvPr id="763995" name="Рисунок 794" descr="9785912823558.jpg">
          <a:extLst>
            <a:ext uri="{FF2B5EF4-FFF2-40B4-BE49-F238E27FC236}">
              <a16:creationId xmlns:a16="http://schemas.microsoft.com/office/drawing/2014/main" id="{00000000-0008-0000-0000-00005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878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945</xdr:row>
      <xdr:rowOff>28575</xdr:rowOff>
    </xdr:from>
    <xdr:to>
      <xdr:col>1</xdr:col>
      <xdr:colOff>1171575</xdr:colOff>
      <xdr:row>945</xdr:row>
      <xdr:rowOff>1371600</xdr:rowOff>
    </xdr:to>
    <xdr:pic>
      <xdr:nvPicPr>
        <xdr:cNvPr id="763998" name="Рисунок 7">
          <a:extLst>
            <a:ext uri="{FF2B5EF4-FFF2-40B4-BE49-F238E27FC236}">
              <a16:creationId xmlns:a16="http://schemas.microsoft.com/office/drawing/2014/main" id="{00000000-0008-0000-0000-00005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5912800"/>
          <a:ext cx="1028700" cy="134302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936</xdr:row>
      <xdr:rowOff>38100</xdr:rowOff>
    </xdr:from>
    <xdr:to>
      <xdr:col>1</xdr:col>
      <xdr:colOff>1181100</xdr:colOff>
      <xdr:row>936</xdr:row>
      <xdr:rowOff>1371600</xdr:rowOff>
    </xdr:to>
    <xdr:pic>
      <xdr:nvPicPr>
        <xdr:cNvPr id="763999" name="Рисунок 8">
          <a:extLst>
            <a:ext uri="{FF2B5EF4-FFF2-40B4-BE49-F238E27FC236}">
              <a16:creationId xmlns:a16="http://schemas.microsoft.com/office/drawing/2014/main" id="{00000000-0008-0000-0000-00005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0310850"/>
          <a:ext cx="1038225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937</xdr:row>
      <xdr:rowOff>9525</xdr:rowOff>
    </xdr:from>
    <xdr:to>
      <xdr:col>1</xdr:col>
      <xdr:colOff>1171575</xdr:colOff>
      <xdr:row>937</xdr:row>
      <xdr:rowOff>1390650</xdr:rowOff>
    </xdr:to>
    <xdr:pic>
      <xdr:nvPicPr>
        <xdr:cNvPr id="764000" name="Рисунок 9">
          <a:extLst>
            <a:ext uri="{FF2B5EF4-FFF2-40B4-BE49-F238E27FC236}">
              <a16:creationId xmlns:a16="http://schemas.microsoft.com/office/drawing/2014/main" id="{00000000-0008-0000-0000-00006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21701500"/>
          <a:ext cx="101917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940</xdr:row>
      <xdr:rowOff>28575</xdr:rowOff>
    </xdr:from>
    <xdr:to>
      <xdr:col>1</xdr:col>
      <xdr:colOff>1219200</xdr:colOff>
      <xdr:row>940</xdr:row>
      <xdr:rowOff>1352550</xdr:rowOff>
    </xdr:to>
    <xdr:pic>
      <xdr:nvPicPr>
        <xdr:cNvPr id="764001" name="Рисунок 10">
          <a:extLst>
            <a:ext uri="{FF2B5EF4-FFF2-40B4-BE49-F238E27FC236}">
              <a16:creationId xmlns:a16="http://schemas.microsoft.com/office/drawing/2014/main" id="{00000000-0008-0000-0000-00006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25978225"/>
          <a:ext cx="1038225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941</xdr:row>
      <xdr:rowOff>57150</xdr:rowOff>
    </xdr:from>
    <xdr:to>
      <xdr:col>1</xdr:col>
      <xdr:colOff>1181100</xdr:colOff>
      <xdr:row>941</xdr:row>
      <xdr:rowOff>1381125</xdr:rowOff>
    </xdr:to>
    <xdr:pic>
      <xdr:nvPicPr>
        <xdr:cNvPr id="764002" name="Рисунок 11">
          <a:extLst>
            <a:ext uri="{FF2B5EF4-FFF2-40B4-BE49-F238E27FC236}">
              <a16:creationId xmlns:a16="http://schemas.microsoft.com/office/drawing/2014/main" id="{00000000-0008-0000-0000-00006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7426025"/>
          <a:ext cx="1038225" cy="13239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943</xdr:row>
      <xdr:rowOff>38100</xdr:rowOff>
    </xdr:from>
    <xdr:to>
      <xdr:col>1</xdr:col>
      <xdr:colOff>1171575</xdr:colOff>
      <xdr:row>943</xdr:row>
      <xdr:rowOff>1362075</xdr:rowOff>
    </xdr:to>
    <xdr:pic>
      <xdr:nvPicPr>
        <xdr:cNvPr id="764003" name="Рисунок 12">
          <a:extLst>
            <a:ext uri="{FF2B5EF4-FFF2-40B4-BE49-F238E27FC236}">
              <a16:creationId xmlns:a16="http://schemas.microsoft.com/office/drawing/2014/main" id="{00000000-0008-0000-0000-00006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0245425"/>
          <a:ext cx="1028700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946</xdr:row>
      <xdr:rowOff>57150</xdr:rowOff>
    </xdr:from>
    <xdr:to>
      <xdr:col>1</xdr:col>
      <xdr:colOff>1209675</xdr:colOff>
      <xdr:row>946</xdr:row>
      <xdr:rowOff>1400175</xdr:rowOff>
    </xdr:to>
    <xdr:pic>
      <xdr:nvPicPr>
        <xdr:cNvPr id="764004" name="Рисунок 2">
          <a:extLst>
            <a:ext uri="{FF2B5EF4-FFF2-40B4-BE49-F238E27FC236}">
              <a16:creationId xmlns:a16="http://schemas.microsoft.com/office/drawing/2014/main" id="{00000000-0008-0000-0000-00006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37360600"/>
          <a:ext cx="1057275" cy="134302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947</xdr:row>
      <xdr:rowOff>38100</xdr:rowOff>
    </xdr:from>
    <xdr:to>
      <xdr:col>1</xdr:col>
      <xdr:colOff>1200150</xdr:colOff>
      <xdr:row>947</xdr:row>
      <xdr:rowOff>1362075</xdr:rowOff>
    </xdr:to>
    <xdr:pic>
      <xdr:nvPicPr>
        <xdr:cNvPr id="764005" name="Рисунок 6">
          <a:extLst>
            <a:ext uri="{FF2B5EF4-FFF2-40B4-BE49-F238E27FC236}">
              <a16:creationId xmlns:a16="http://schemas.microsoft.com/office/drawing/2014/main" id="{00000000-0008-0000-0000-00006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8760775"/>
          <a:ext cx="1066800" cy="13239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948</xdr:row>
      <xdr:rowOff>28575</xdr:rowOff>
    </xdr:from>
    <xdr:to>
      <xdr:col>1</xdr:col>
      <xdr:colOff>1209675</xdr:colOff>
      <xdr:row>948</xdr:row>
      <xdr:rowOff>1390650</xdr:rowOff>
    </xdr:to>
    <xdr:pic>
      <xdr:nvPicPr>
        <xdr:cNvPr id="764006" name="Рисунок 7">
          <a:extLst>
            <a:ext uri="{FF2B5EF4-FFF2-40B4-BE49-F238E27FC236}">
              <a16:creationId xmlns:a16="http://schemas.microsoft.com/office/drawing/2014/main" id="{00000000-0008-0000-0000-00006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40170475"/>
          <a:ext cx="1095375" cy="13620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319</xdr:row>
      <xdr:rowOff>28575</xdr:rowOff>
    </xdr:from>
    <xdr:to>
      <xdr:col>1</xdr:col>
      <xdr:colOff>1114425</xdr:colOff>
      <xdr:row>319</xdr:row>
      <xdr:rowOff>1390650</xdr:rowOff>
    </xdr:to>
    <xdr:pic>
      <xdr:nvPicPr>
        <xdr:cNvPr id="764011" name="Рисунок 409" descr="9785000332735.jpg">
          <a:extLst>
            <a:ext uri="{FF2B5EF4-FFF2-40B4-BE49-F238E27FC236}">
              <a16:creationId xmlns:a16="http://schemas.microsoft.com/office/drawing/2014/main" id="{00000000-0008-0000-0000-00006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1458150"/>
          <a:ext cx="9525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620</xdr:row>
      <xdr:rowOff>57150</xdr:rowOff>
    </xdr:from>
    <xdr:to>
      <xdr:col>1</xdr:col>
      <xdr:colOff>1190625</xdr:colOff>
      <xdr:row>620</xdr:row>
      <xdr:rowOff>1400175</xdr:rowOff>
    </xdr:to>
    <xdr:pic>
      <xdr:nvPicPr>
        <xdr:cNvPr id="764022" name="Рисунок 824" descr="9785912824821.jpg">
          <a:extLst>
            <a:ext uri="{FF2B5EF4-FFF2-40B4-BE49-F238E27FC236}">
              <a16:creationId xmlns:a16="http://schemas.microsoft.com/office/drawing/2014/main" id="{00000000-0008-0000-0000-00007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6404000"/>
          <a:ext cx="10763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454</xdr:row>
      <xdr:rowOff>114300</xdr:rowOff>
    </xdr:from>
    <xdr:to>
      <xdr:col>1</xdr:col>
      <xdr:colOff>1276350</xdr:colOff>
      <xdr:row>454</xdr:row>
      <xdr:rowOff>1257300</xdr:rowOff>
    </xdr:to>
    <xdr:pic>
      <xdr:nvPicPr>
        <xdr:cNvPr id="764024" name="Рисунок 5">
          <a:extLst>
            <a:ext uri="{FF2B5EF4-FFF2-40B4-BE49-F238E27FC236}">
              <a16:creationId xmlns:a16="http://schemas.microsoft.com/office/drawing/2014/main" id="{00000000-0008-0000-0000-00007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2272475"/>
          <a:ext cx="1257300" cy="9048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455</xdr:row>
      <xdr:rowOff>76200</xdr:rowOff>
    </xdr:from>
    <xdr:to>
      <xdr:col>1</xdr:col>
      <xdr:colOff>1257300</xdr:colOff>
      <xdr:row>455</xdr:row>
      <xdr:rowOff>942975</xdr:rowOff>
    </xdr:to>
    <xdr:pic>
      <xdr:nvPicPr>
        <xdr:cNvPr id="764026" name="Рисунок 5">
          <a:extLst>
            <a:ext uri="{FF2B5EF4-FFF2-40B4-BE49-F238E27FC236}">
              <a16:creationId xmlns:a16="http://schemas.microsoft.com/office/drawing/2014/main" id="{00000000-0008-0000-0000-00007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5291900"/>
          <a:ext cx="1238250" cy="866775"/>
        </a:xfrm>
        <a:prstGeom prst="rect">
          <a:avLst/>
        </a:prstGeom>
        <a:noFill/>
        <a:ln w="9525">
          <a:solidFill>
            <a:srgbClr val="F2F2F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456</xdr:row>
      <xdr:rowOff>133350</xdr:rowOff>
    </xdr:from>
    <xdr:to>
      <xdr:col>1</xdr:col>
      <xdr:colOff>1247775</xdr:colOff>
      <xdr:row>456</xdr:row>
      <xdr:rowOff>923925</xdr:rowOff>
    </xdr:to>
    <xdr:pic>
      <xdr:nvPicPr>
        <xdr:cNvPr id="764028" name="Рисунок 7">
          <a:extLst>
            <a:ext uri="{FF2B5EF4-FFF2-40B4-BE49-F238E27FC236}">
              <a16:creationId xmlns:a16="http://schemas.microsoft.com/office/drawing/2014/main" id="{00000000-0008-0000-0000-00007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7387400"/>
          <a:ext cx="1228725" cy="79057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457</xdr:row>
      <xdr:rowOff>123825</xdr:rowOff>
    </xdr:from>
    <xdr:to>
      <xdr:col>1</xdr:col>
      <xdr:colOff>1247775</xdr:colOff>
      <xdr:row>457</xdr:row>
      <xdr:rowOff>933450</xdr:rowOff>
    </xdr:to>
    <xdr:pic>
      <xdr:nvPicPr>
        <xdr:cNvPr id="764029" name="Рисунок 9">
          <a:extLst>
            <a:ext uri="{FF2B5EF4-FFF2-40B4-BE49-F238E27FC236}">
              <a16:creationId xmlns:a16="http://schemas.microsoft.com/office/drawing/2014/main" id="{00000000-0008-0000-0000-00007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38397050"/>
          <a:ext cx="1238250" cy="80962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458</xdr:row>
      <xdr:rowOff>57150</xdr:rowOff>
    </xdr:from>
    <xdr:to>
      <xdr:col>1</xdr:col>
      <xdr:colOff>1276350</xdr:colOff>
      <xdr:row>458</xdr:row>
      <xdr:rowOff>942975</xdr:rowOff>
    </xdr:to>
    <xdr:pic>
      <xdr:nvPicPr>
        <xdr:cNvPr id="764030" name="Рисунок 10">
          <a:extLst>
            <a:ext uri="{FF2B5EF4-FFF2-40B4-BE49-F238E27FC236}">
              <a16:creationId xmlns:a16="http://schemas.microsoft.com/office/drawing/2014/main" id="{00000000-0008-0000-0000-00007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9349550"/>
          <a:ext cx="1238250" cy="88582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459</xdr:row>
      <xdr:rowOff>95250</xdr:rowOff>
    </xdr:from>
    <xdr:to>
      <xdr:col>1</xdr:col>
      <xdr:colOff>1247775</xdr:colOff>
      <xdr:row>459</xdr:row>
      <xdr:rowOff>942975</xdr:rowOff>
    </xdr:to>
    <xdr:pic>
      <xdr:nvPicPr>
        <xdr:cNvPr id="764032" name="Рисунок 12">
          <a:extLst>
            <a:ext uri="{FF2B5EF4-FFF2-40B4-BE49-F238E27FC236}">
              <a16:creationId xmlns:a16="http://schemas.microsoft.com/office/drawing/2014/main" id="{00000000-0008-0000-0000-00008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1426000"/>
          <a:ext cx="1228725" cy="847725"/>
        </a:xfrm>
        <a:prstGeom prst="rect">
          <a:avLst/>
        </a:prstGeom>
        <a:noFill/>
        <a:ln w="9525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460</xdr:row>
      <xdr:rowOff>104775</xdr:rowOff>
    </xdr:from>
    <xdr:to>
      <xdr:col>2</xdr:col>
      <xdr:colOff>0</xdr:colOff>
      <xdr:row>460</xdr:row>
      <xdr:rowOff>942975</xdr:rowOff>
    </xdr:to>
    <xdr:pic>
      <xdr:nvPicPr>
        <xdr:cNvPr id="764035" name="Рисунок 19">
          <a:extLst>
            <a:ext uri="{FF2B5EF4-FFF2-40B4-BE49-F238E27FC236}">
              <a16:creationId xmlns:a16="http://schemas.microsoft.com/office/drawing/2014/main" id="{00000000-0008-0000-0000-00008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4493050"/>
          <a:ext cx="1266825" cy="838200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461</xdr:row>
      <xdr:rowOff>123825</xdr:rowOff>
    </xdr:from>
    <xdr:to>
      <xdr:col>1</xdr:col>
      <xdr:colOff>1266825</xdr:colOff>
      <xdr:row>461</xdr:row>
      <xdr:rowOff>923925</xdr:rowOff>
    </xdr:to>
    <xdr:pic>
      <xdr:nvPicPr>
        <xdr:cNvPr id="764038" name="Рисунок 22">
          <a:extLst>
            <a:ext uri="{FF2B5EF4-FFF2-40B4-BE49-F238E27FC236}">
              <a16:creationId xmlns:a16="http://schemas.microsoft.com/office/drawing/2014/main" id="{00000000-0008-0000-0000-00008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7569625"/>
          <a:ext cx="1247775" cy="800100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462</xdr:row>
      <xdr:rowOff>76200</xdr:rowOff>
    </xdr:from>
    <xdr:to>
      <xdr:col>1</xdr:col>
      <xdr:colOff>1257300</xdr:colOff>
      <xdr:row>462</xdr:row>
      <xdr:rowOff>942975</xdr:rowOff>
    </xdr:to>
    <xdr:pic>
      <xdr:nvPicPr>
        <xdr:cNvPr id="764042" name="Рисунок 29">
          <a:extLst>
            <a:ext uri="{FF2B5EF4-FFF2-40B4-BE49-F238E27FC236}">
              <a16:creationId xmlns:a16="http://schemas.microsoft.com/office/drawing/2014/main" id="{00000000-0008-0000-0000-00008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51598700"/>
          <a:ext cx="1238250" cy="86677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463</xdr:row>
      <xdr:rowOff>38100</xdr:rowOff>
    </xdr:from>
    <xdr:to>
      <xdr:col>1</xdr:col>
      <xdr:colOff>1276350</xdr:colOff>
      <xdr:row>463</xdr:row>
      <xdr:rowOff>933450</xdr:rowOff>
    </xdr:to>
    <xdr:pic>
      <xdr:nvPicPr>
        <xdr:cNvPr id="764045" name="Рисунок 33">
          <a:extLst>
            <a:ext uri="{FF2B5EF4-FFF2-40B4-BE49-F238E27FC236}">
              <a16:creationId xmlns:a16="http://schemas.microsoft.com/office/drawing/2014/main" id="{00000000-0008-0000-0000-00008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54618125"/>
          <a:ext cx="1257300" cy="895350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464</xdr:row>
      <xdr:rowOff>133350</xdr:rowOff>
    </xdr:from>
    <xdr:to>
      <xdr:col>1</xdr:col>
      <xdr:colOff>1257300</xdr:colOff>
      <xdr:row>464</xdr:row>
      <xdr:rowOff>904875</xdr:rowOff>
    </xdr:to>
    <xdr:pic>
      <xdr:nvPicPr>
        <xdr:cNvPr id="764046" name="Рисунок 35">
          <a:extLst>
            <a:ext uri="{FF2B5EF4-FFF2-40B4-BE49-F238E27FC236}">
              <a16:creationId xmlns:a16="http://schemas.microsoft.com/office/drawing/2014/main" id="{00000000-0008-0000-0000-00008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5732550"/>
          <a:ext cx="1219200" cy="771525"/>
        </a:xfrm>
        <a:prstGeom prst="rect">
          <a:avLst/>
        </a:prstGeom>
        <a:noFill/>
        <a:ln w="9525">
          <a:solidFill>
            <a:srgbClr val="8EB4E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465</xdr:row>
      <xdr:rowOff>57150</xdr:rowOff>
    </xdr:from>
    <xdr:to>
      <xdr:col>2</xdr:col>
      <xdr:colOff>19050</xdr:colOff>
      <xdr:row>465</xdr:row>
      <xdr:rowOff>904875</xdr:rowOff>
    </xdr:to>
    <xdr:pic>
      <xdr:nvPicPr>
        <xdr:cNvPr id="764050" name="Рисунок 39">
          <a:extLst>
            <a:ext uri="{FF2B5EF4-FFF2-40B4-BE49-F238E27FC236}">
              <a16:creationId xmlns:a16="http://schemas.microsoft.com/office/drawing/2014/main" id="{00000000-0008-0000-0000-00009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59733050"/>
          <a:ext cx="1285875" cy="847725"/>
        </a:xfrm>
        <a:prstGeom prst="rect">
          <a:avLst/>
        </a:prstGeom>
        <a:noFill/>
        <a:ln w="9525">
          <a:solidFill>
            <a:srgbClr val="8EB4E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217</xdr:row>
      <xdr:rowOff>0</xdr:rowOff>
    </xdr:from>
    <xdr:to>
      <xdr:col>6</xdr:col>
      <xdr:colOff>1409700</xdr:colOff>
      <xdr:row>217</xdr:row>
      <xdr:rowOff>781050</xdr:rowOff>
    </xdr:to>
    <xdr:pic>
      <xdr:nvPicPr>
        <xdr:cNvPr id="764053" name="Рисунок 1">
          <a:extLst>
            <a:ext uri="{FF2B5EF4-FFF2-40B4-BE49-F238E27FC236}">
              <a16:creationId xmlns:a16="http://schemas.microsoft.com/office/drawing/2014/main" id="{00000000-0008-0000-0000-00009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415737675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1333500</xdr:colOff>
      <xdr:row>396</xdr:row>
      <xdr:rowOff>781050</xdr:rowOff>
    </xdr:to>
    <xdr:pic>
      <xdr:nvPicPr>
        <xdr:cNvPr id="764054" name="Рисунок 5">
          <a:extLst>
            <a:ext uri="{FF2B5EF4-FFF2-40B4-BE49-F238E27FC236}">
              <a16:creationId xmlns:a16="http://schemas.microsoft.com/office/drawing/2014/main" id="{00000000-0008-0000-0000-00009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659120475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288</xdr:row>
      <xdr:rowOff>0</xdr:rowOff>
    </xdr:from>
    <xdr:to>
      <xdr:col>6</xdr:col>
      <xdr:colOff>1409700</xdr:colOff>
      <xdr:row>288</xdr:row>
      <xdr:rowOff>781050</xdr:rowOff>
    </xdr:to>
    <xdr:pic>
      <xdr:nvPicPr>
        <xdr:cNvPr id="764055" name="Рисунок 6">
          <a:extLst>
            <a:ext uri="{FF2B5EF4-FFF2-40B4-BE49-F238E27FC236}">
              <a16:creationId xmlns:a16="http://schemas.microsoft.com/office/drawing/2014/main" id="{00000000-0008-0000-0000-00009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506349000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101600</xdr:colOff>
      <xdr:row>286</xdr:row>
      <xdr:rowOff>0</xdr:rowOff>
    </xdr:from>
    <xdr:to>
      <xdr:col>12</xdr:col>
      <xdr:colOff>696279</xdr:colOff>
      <xdr:row>286</xdr:row>
      <xdr:rowOff>780602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4693900" y="464413600"/>
          <a:ext cx="609600" cy="7709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0</xdr:colOff>
      <xdr:row>128</xdr:row>
      <xdr:rowOff>0</xdr:rowOff>
    </xdr:from>
    <xdr:to>
      <xdr:col>12</xdr:col>
      <xdr:colOff>695729</xdr:colOff>
      <xdr:row>129</xdr:row>
      <xdr:rowOff>0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4592300" y="5726176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13</xdr:col>
      <xdr:colOff>0</xdr:colOff>
      <xdr:row>72</xdr:row>
      <xdr:rowOff>0</xdr:rowOff>
    </xdr:from>
    <xdr:to>
      <xdr:col>14</xdr:col>
      <xdr:colOff>0</xdr:colOff>
      <xdr:row>73</xdr:row>
      <xdr:rowOff>50553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5519400" y="2044065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0</xdr:colOff>
      <xdr:row>214</xdr:row>
      <xdr:rowOff>0</xdr:rowOff>
    </xdr:from>
    <xdr:to>
      <xdr:col>12</xdr:col>
      <xdr:colOff>695729</xdr:colOff>
      <xdr:row>214</xdr:row>
      <xdr:rowOff>909028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4592300" y="3726942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695729</xdr:colOff>
      <xdr:row>92</xdr:row>
      <xdr:rowOff>40936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4592300" y="2302256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63500</xdr:colOff>
      <xdr:row>101</xdr:row>
      <xdr:rowOff>0</xdr:rowOff>
    </xdr:from>
    <xdr:to>
      <xdr:col>12</xdr:col>
      <xdr:colOff>743099</xdr:colOff>
      <xdr:row>101</xdr:row>
      <xdr:rowOff>874115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4655800" y="2557272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0</xdr:colOff>
      <xdr:row>168</xdr:row>
      <xdr:rowOff>1</xdr:rowOff>
    </xdr:from>
    <xdr:to>
      <xdr:col>12</xdr:col>
      <xdr:colOff>695729</xdr:colOff>
      <xdr:row>168</xdr:row>
      <xdr:rowOff>797719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4275594" y="378273470"/>
          <a:ext cx="695729" cy="7977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19050</xdr:colOff>
      <xdr:row>467</xdr:row>
      <xdr:rowOff>28575</xdr:rowOff>
    </xdr:from>
    <xdr:to>
      <xdr:col>1</xdr:col>
      <xdr:colOff>1257300</xdr:colOff>
      <xdr:row>467</xdr:row>
      <xdr:rowOff>1009650</xdr:rowOff>
    </xdr:to>
    <xdr:pic>
      <xdr:nvPicPr>
        <xdr:cNvPr id="764072" name="Рисунок 7">
          <a:extLst>
            <a:ext uri="{FF2B5EF4-FFF2-40B4-BE49-F238E27FC236}">
              <a16:creationId xmlns:a16="http://schemas.microsoft.com/office/drawing/2014/main" id="{00000000-0008-0000-0000-0000A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314200"/>
          <a:ext cx="1238250" cy="9810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511</xdr:row>
      <xdr:rowOff>0</xdr:rowOff>
    </xdr:from>
    <xdr:to>
      <xdr:col>2</xdr:col>
      <xdr:colOff>19050</xdr:colOff>
      <xdr:row>511</xdr:row>
      <xdr:rowOff>1000125</xdr:rowOff>
    </xdr:to>
    <xdr:pic>
      <xdr:nvPicPr>
        <xdr:cNvPr id="764073" name="Рисунок 9">
          <a:extLst>
            <a:ext uri="{FF2B5EF4-FFF2-40B4-BE49-F238E27FC236}">
              <a16:creationId xmlns:a16="http://schemas.microsoft.com/office/drawing/2014/main" id="{00000000-0008-0000-0000-0000A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07424725"/>
          <a:ext cx="1304925" cy="100012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516</xdr:row>
      <xdr:rowOff>104775</xdr:rowOff>
    </xdr:from>
    <xdr:to>
      <xdr:col>1</xdr:col>
      <xdr:colOff>1257300</xdr:colOff>
      <xdr:row>516</xdr:row>
      <xdr:rowOff>990600</xdr:rowOff>
    </xdr:to>
    <xdr:pic>
      <xdr:nvPicPr>
        <xdr:cNvPr id="764074" name="Рисунок 10">
          <a:extLst>
            <a:ext uri="{FF2B5EF4-FFF2-40B4-BE49-F238E27FC236}">
              <a16:creationId xmlns:a16="http://schemas.microsoft.com/office/drawing/2014/main" id="{00000000-0008-0000-0000-0000A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644300"/>
          <a:ext cx="1219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524</xdr:row>
      <xdr:rowOff>38100</xdr:rowOff>
    </xdr:from>
    <xdr:to>
      <xdr:col>2</xdr:col>
      <xdr:colOff>0</xdr:colOff>
      <xdr:row>525</xdr:row>
      <xdr:rowOff>47625</xdr:rowOff>
    </xdr:to>
    <xdr:pic>
      <xdr:nvPicPr>
        <xdr:cNvPr id="764075" name="Рисунок 11">
          <a:extLst>
            <a:ext uri="{FF2B5EF4-FFF2-40B4-BE49-F238E27FC236}">
              <a16:creationId xmlns:a16="http://schemas.microsoft.com/office/drawing/2014/main" id="{00000000-0008-0000-0000-0000A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0226325"/>
          <a:ext cx="1266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545</xdr:row>
      <xdr:rowOff>57150</xdr:rowOff>
    </xdr:from>
    <xdr:to>
      <xdr:col>1</xdr:col>
      <xdr:colOff>1009650</xdr:colOff>
      <xdr:row>545</xdr:row>
      <xdr:rowOff>1390650</xdr:rowOff>
    </xdr:to>
    <xdr:pic>
      <xdr:nvPicPr>
        <xdr:cNvPr id="764076" name="Рисунок 12">
          <a:extLst>
            <a:ext uri="{FF2B5EF4-FFF2-40B4-BE49-F238E27FC236}">
              <a16:creationId xmlns:a16="http://schemas.microsoft.com/office/drawing/2014/main" id="{00000000-0008-0000-0000-0000A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41314675"/>
          <a:ext cx="63817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549</xdr:row>
      <xdr:rowOff>19050</xdr:rowOff>
    </xdr:from>
    <xdr:to>
      <xdr:col>1</xdr:col>
      <xdr:colOff>942975</xdr:colOff>
      <xdr:row>549</xdr:row>
      <xdr:rowOff>1400175</xdr:rowOff>
    </xdr:to>
    <xdr:pic>
      <xdr:nvPicPr>
        <xdr:cNvPr id="764077" name="Рисунок 13">
          <a:extLst>
            <a:ext uri="{FF2B5EF4-FFF2-40B4-BE49-F238E27FC236}">
              <a16:creationId xmlns:a16="http://schemas.microsoft.com/office/drawing/2014/main" id="{00000000-0008-0000-0000-0000A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6953475"/>
          <a:ext cx="59055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849630</xdr:colOff>
      <xdr:row>571</xdr:row>
      <xdr:rowOff>231775</xdr:rowOff>
    </xdr:from>
    <xdr:to>
      <xdr:col>14</xdr:col>
      <xdr:colOff>102089</xdr:colOff>
      <xdr:row>571</xdr:row>
      <xdr:rowOff>1333419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5468600" y="8798052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85725</xdr:colOff>
      <xdr:row>840</xdr:row>
      <xdr:rowOff>19050</xdr:rowOff>
    </xdr:from>
    <xdr:to>
      <xdr:col>1</xdr:col>
      <xdr:colOff>1219200</xdr:colOff>
      <xdr:row>840</xdr:row>
      <xdr:rowOff>1381125</xdr:rowOff>
    </xdr:to>
    <xdr:pic>
      <xdr:nvPicPr>
        <xdr:cNvPr id="764079" name="Рисунок 1">
          <a:extLst>
            <a:ext uri="{FF2B5EF4-FFF2-40B4-BE49-F238E27FC236}">
              <a16:creationId xmlns:a16="http://schemas.microsoft.com/office/drawing/2014/main" id="{00000000-0008-0000-0000-0000A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83274675"/>
          <a:ext cx="113347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51</xdr:row>
      <xdr:rowOff>28575</xdr:rowOff>
    </xdr:from>
    <xdr:to>
      <xdr:col>1</xdr:col>
      <xdr:colOff>1076325</xdr:colOff>
      <xdr:row>51</xdr:row>
      <xdr:rowOff>1390650</xdr:rowOff>
    </xdr:to>
    <xdr:pic>
      <xdr:nvPicPr>
        <xdr:cNvPr id="764082" name="Рисунок 3">
          <a:extLst>
            <a:ext uri="{FF2B5EF4-FFF2-40B4-BE49-F238E27FC236}">
              <a16:creationId xmlns:a16="http://schemas.microsoft.com/office/drawing/2014/main" id="{00000000-0008-0000-0000-0000B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774400"/>
          <a:ext cx="97155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135</xdr:row>
      <xdr:rowOff>28575</xdr:rowOff>
    </xdr:from>
    <xdr:to>
      <xdr:col>1</xdr:col>
      <xdr:colOff>1200150</xdr:colOff>
      <xdr:row>135</xdr:row>
      <xdr:rowOff>1371600</xdr:rowOff>
    </xdr:to>
    <xdr:pic>
      <xdr:nvPicPr>
        <xdr:cNvPr id="764087" name="Рисунок 2">
          <a:extLst>
            <a:ext uri="{FF2B5EF4-FFF2-40B4-BE49-F238E27FC236}">
              <a16:creationId xmlns:a16="http://schemas.microsoft.com/office/drawing/2014/main" id="{00000000-0008-0000-0000-0000B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81725"/>
          <a:ext cx="1066800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136</xdr:row>
      <xdr:rowOff>57150</xdr:rowOff>
    </xdr:from>
    <xdr:to>
      <xdr:col>1</xdr:col>
      <xdr:colOff>1181100</xdr:colOff>
      <xdr:row>136</xdr:row>
      <xdr:rowOff>1438275</xdr:rowOff>
    </xdr:to>
    <xdr:pic>
      <xdr:nvPicPr>
        <xdr:cNvPr id="764088" name="Рисунок 3">
          <a:extLst>
            <a:ext uri="{FF2B5EF4-FFF2-40B4-BE49-F238E27FC236}">
              <a16:creationId xmlns:a16="http://schemas.microsoft.com/office/drawing/2014/main" id="{00000000-0008-0000-0000-0000B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62952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137</xdr:row>
      <xdr:rowOff>57150</xdr:rowOff>
    </xdr:from>
    <xdr:to>
      <xdr:col>1</xdr:col>
      <xdr:colOff>1190625</xdr:colOff>
      <xdr:row>137</xdr:row>
      <xdr:rowOff>1400175</xdr:rowOff>
    </xdr:to>
    <xdr:pic>
      <xdr:nvPicPr>
        <xdr:cNvPr id="764089" name="Рисунок 4">
          <a:extLst>
            <a:ext uri="{FF2B5EF4-FFF2-40B4-BE49-F238E27FC236}">
              <a16:creationId xmlns:a16="http://schemas.microsoft.com/office/drawing/2014/main" id="{00000000-0008-0000-0000-0000B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48750"/>
          <a:ext cx="1076325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138</xdr:row>
      <xdr:rowOff>57150</xdr:rowOff>
    </xdr:from>
    <xdr:to>
      <xdr:col>1</xdr:col>
      <xdr:colOff>1181100</xdr:colOff>
      <xdr:row>138</xdr:row>
      <xdr:rowOff>1419225</xdr:rowOff>
    </xdr:to>
    <xdr:pic>
      <xdr:nvPicPr>
        <xdr:cNvPr id="764090" name="Рисунок 5">
          <a:extLst>
            <a:ext uri="{FF2B5EF4-FFF2-40B4-BE49-F238E27FC236}">
              <a16:creationId xmlns:a16="http://schemas.microsoft.com/office/drawing/2014/main" id="{00000000-0008-0000-0000-0000B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46797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139</xdr:row>
      <xdr:rowOff>57150</xdr:rowOff>
    </xdr:from>
    <xdr:to>
      <xdr:col>1</xdr:col>
      <xdr:colOff>1181100</xdr:colOff>
      <xdr:row>139</xdr:row>
      <xdr:rowOff>1381125</xdr:rowOff>
    </xdr:to>
    <xdr:pic>
      <xdr:nvPicPr>
        <xdr:cNvPr id="764091" name="Рисунок 7">
          <a:extLst>
            <a:ext uri="{FF2B5EF4-FFF2-40B4-BE49-F238E27FC236}">
              <a16:creationId xmlns:a16="http://schemas.microsoft.com/office/drawing/2014/main" id="{00000000-0008-0000-0000-0000B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87200"/>
          <a:ext cx="1047750" cy="13239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140</xdr:row>
      <xdr:rowOff>19050</xdr:rowOff>
    </xdr:from>
    <xdr:to>
      <xdr:col>1</xdr:col>
      <xdr:colOff>1190625</xdr:colOff>
      <xdr:row>140</xdr:row>
      <xdr:rowOff>1419225</xdr:rowOff>
    </xdr:to>
    <xdr:pic>
      <xdr:nvPicPr>
        <xdr:cNvPr id="764092" name="Рисунок 8">
          <a:extLst>
            <a:ext uri="{FF2B5EF4-FFF2-40B4-BE49-F238E27FC236}">
              <a16:creationId xmlns:a16="http://schemas.microsoft.com/office/drawing/2014/main" id="{00000000-0008-0000-0000-0000B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268325"/>
          <a:ext cx="1066800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141</xdr:row>
      <xdr:rowOff>57150</xdr:rowOff>
    </xdr:from>
    <xdr:to>
      <xdr:col>1</xdr:col>
      <xdr:colOff>1171575</xdr:colOff>
      <xdr:row>141</xdr:row>
      <xdr:rowOff>1390650</xdr:rowOff>
    </xdr:to>
    <xdr:pic>
      <xdr:nvPicPr>
        <xdr:cNvPr id="764093" name="Рисунок 9">
          <a:extLst>
            <a:ext uri="{FF2B5EF4-FFF2-40B4-BE49-F238E27FC236}">
              <a16:creationId xmlns:a16="http://schemas.microsoft.com/office/drawing/2014/main" id="{00000000-0008-0000-0000-0000B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725650"/>
          <a:ext cx="1038225" cy="1333500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142</xdr:row>
      <xdr:rowOff>38100</xdr:rowOff>
    </xdr:from>
    <xdr:to>
      <xdr:col>1</xdr:col>
      <xdr:colOff>1171575</xdr:colOff>
      <xdr:row>142</xdr:row>
      <xdr:rowOff>1400175</xdr:rowOff>
    </xdr:to>
    <xdr:pic>
      <xdr:nvPicPr>
        <xdr:cNvPr id="764094" name="Рисунок 10">
          <a:extLst>
            <a:ext uri="{FF2B5EF4-FFF2-40B4-BE49-F238E27FC236}">
              <a16:creationId xmlns:a16="http://schemas.microsoft.com/office/drawing/2014/main" id="{00000000-0008-0000-0000-0000B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125825"/>
          <a:ext cx="1057275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677</xdr:row>
      <xdr:rowOff>57150</xdr:rowOff>
    </xdr:from>
    <xdr:to>
      <xdr:col>1</xdr:col>
      <xdr:colOff>1162050</xdr:colOff>
      <xdr:row>677</xdr:row>
      <xdr:rowOff>1390650</xdr:rowOff>
    </xdr:to>
    <xdr:pic>
      <xdr:nvPicPr>
        <xdr:cNvPr id="764095" name="Рисунок 11">
          <a:extLst>
            <a:ext uri="{FF2B5EF4-FFF2-40B4-BE49-F238E27FC236}">
              <a16:creationId xmlns:a16="http://schemas.microsoft.com/office/drawing/2014/main" id="{00000000-0008-0000-0000-0000B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08859425"/>
          <a:ext cx="100012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684</xdr:row>
      <xdr:rowOff>38100</xdr:rowOff>
    </xdr:from>
    <xdr:to>
      <xdr:col>1</xdr:col>
      <xdr:colOff>1095375</xdr:colOff>
      <xdr:row>684</xdr:row>
      <xdr:rowOff>1400175</xdr:rowOff>
    </xdr:to>
    <xdr:pic>
      <xdr:nvPicPr>
        <xdr:cNvPr id="764096" name="Рисунок 12">
          <a:extLst>
            <a:ext uri="{FF2B5EF4-FFF2-40B4-BE49-F238E27FC236}">
              <a16:creationId xmlns:a16="http://schemas.microsoft.com/office/drawing/2014/main" id="{00000000-0008-0000-0000-0000C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18774950"/>
          <a:ext cx="9144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120650</xdr:colOff>
      <xdr:row>136</xdr:row>
      <xdr:rowOff>750741</xdr:rowOff>
    </xdr:from>
    <xdr:to>
      <xdr:col>6</xdr:col>
      <xdr:colOff>11477</xdr:colOff>
      <xdr:row>137</xdr:row>
      <xdr:rowOff>698500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351238991"/>
          <a:ext cx="2145077" cy="1360634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316</xdr:row>
      <xdr:rowOff>38100</xdr:rowOff>
    </xdr:from>
    <xdr:to>
      <xdr:col>1</xdr:col>
      <xdr:colOff>1085850</xdr:colOff>
      <xdr:row>316</xdr:row>
      <xdr:rowOff>1381125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55974250"/>
          <a:ext cx="942975" cy="1343025"/>
        </a:xfrm>
        <a:prstGeom prst="rect">
          <a:avLst/>
        </a:prstGeom>
        <a:ln w="19050">
          <a:solidFill>
            <a:schemeClr val="tx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107157</xdr:colOff>
      <xdr:row>820</xdr:row>
      <xdr:rowOff>0</xdr:rowOff>
    </xdr:from>
    <xdr:to>
      <xdr:col>1</xdr:col>
      <xdr:colOff>1209973</xdr:colOff>
      <xdr:row>820</xdr:row>
      <xdr:rowOff>19276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5" y="1257990563"/>
          <a:ext cx="1102816" cy="1400401"/>
        </a:xfrm>
        <a:prstGeom prst="rect">
          <a:avLst/>
        </a:prstGeom>
        <a:ln w="12700">
          <a:solidFill>
            <a:srgbClr val="0070C0"/>
          </a:solidFill>
        </a:ln>
      </xdr:spPr>
    </xdr:pic>
    <xdr:clientData/>
  </xdr:twoCellAnchor>
  <xdr:twoCellAnchor>
    <xdr:from>
      <xdr:col>1</xdr:col>
      <xdr:colOff>190500</xdr:colOff>
      <xdr:row>87</xdr:row>
      <xdr:rowOff>35718</xdr:rowOff>
    </xdr:from>
    <xdr:to>
      <xdr:col>1</xdr:col>
      <xdr:colOff>1190624</xdr:colOff>
      <xdr:row>87</xdr:row>
      <xdr:rowOff>1415199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284440312"/>
          <a:ext cx="1000124" cy="137948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154781</xdr:colOff>
      <xdr:row>313</xdr:row>
      <xdr:rowOff>47625</xdr:rowOff>
    </xdr:from>
    <xdr:to>
      <xdr:col>1</xdr:col>
      <xdr:colOff>1154906</xdr:colOff>
      <xdr:row>313</xdr:row>
      <xdr:rowOff>1340302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969" y="552819094"/>
          <a:ext cx="1000125" cy="12926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299</xdr:row>
      <xdr:rowOff>47625</xdr:rowOff>
    </xdr:from>
    <xdr:to>
      <xdr:col>1</xdr:col>
      <xdr:colOff>1131093</xdr:colOff>
      <xdr:row>299</xdr:row>
      <xdr:rowOff>1393031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781" y="535066875"/>
          <a:ext cx="952500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142876</xdr:colOff>
      <xdr:row>289</xdr:row>
      <xdr:rowOff>47625</xdr:rowOff>
    </xdr:from>
    <xdr:to>
      <xdr:col>1</xdr:col>
      <xdr:colOff>1102996</xdr:colOff>
      <xdr:row>289</xdr:row>
      <xdr:rowOff>1381125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4" y="524315531"/>
          <a:ext cx="960120" cy="133350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202407</xdr:colOff>
      <xdr:row>325</xdr:row>
      <xdr:rowOff>71437</xdr:rowOff>
    </xdr:from>
    <xdr:to>
      <xdr:col>1</xdr:col>
      <xdr:colOff>1166812</xdr:colOff>
      <xdr:row>325</xdr:row>
      <xdr:rowOff>1357313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5" y="574095562"/>
          <a:ext cx="964405" cy="1285876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202405</xdr:colOff>
      <xdr:row>296</xdr:row>
      <xdr:rowOff>11905</xdr:rowOff>
    </xdr:from>
    <xdr:to>
      <xdr:col>1</xdr:col>
      <xdr:colOff>1178717</xdr:colOff>
      <xdr:row>296</xdr:row>
      <xdr:rowOff>1406636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3" y="531340218"/>
          <a:ext cx="976312" cy="139473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83343</xdr:colOff>
      <xdr:row>247</xdr:row>
      <xdr:rowOff>1408307</xdr:rowOff>
    </xdr:from>
    <xdr:to>
      <xdr:col>1</xdr:col>
      <xdr:colOff>1237528</xdr:colOff>
      <xdr:row>249</xdr:row>
      <xdr:rowOff>11906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475753307"/>
          <a:ext cx="1154185" cy="143728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</xdr:col>
      <xdr:colOff>169718</xdr:colOff>
      <xdr:row>252</xdr:row>
      <xdr:rowOff>47625</xdr:rowOff>
    </xdr:from>
    <xdr:to>
      <xdr:col>1</xdr:col>
      <xdr:colOff>1259681</xdr:colOff>
      <xdr:row>252</xdr:row>
      <xdr:rowOff>1404937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06" y="481476844"/>
          <a:ext cx="1089963" cy="135731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253</xdr:row>
      <xdr:rowOff>23812</xdr:rowOff>
    </xdr:from>
    <xdr:to>
      <xdr:col>1</xdr:col>
      <xdr:colOff>1226343</xdr:colOff>
      <xdr:row>253</xdr:row>
      <xdr:rowOff>1402689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482869875"/>
          <a:ext cx="1107280" cy="13788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90199</xdr:colOff>
      <xdr:row>254</xdr:row>
      <xdr:rowOff>23813</xdr:rowOff>
    </xdr:from>
    <xdr:to>
      <xdr:col>1</xdr:col>
      <xdr:colOff>1176338</xdr:colOff>
      <xdr:row>254</xdr:row>
      <xdr:rowOff>1376363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87" y="484286719"/>
          <a:ext cx="1086139" cy="1352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35718</xdr:colOff>
      <xdr:row>22</xdr:row>
      <xdr:rowOff>261937</xdr:rowOff>
    </xdr:from>
    <xdr:to>
      <xdr:col>1</xdr:col>
      <xdr:colOff>1262062</xdr:colOff>
      <xdr:row>22</xdr:row>
      <xdr:rowOff>1043501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189404625"/>
          <a:ext cx="1226344" cy="78156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35719</xdr:colOff>
      <xdr:row>24</xdr:row>
      <xdr:rowOff>226218</xdr:rowOff>
    </xdr:from>
    <xdr:to>
      <xdr:col>1</xdr:col>
      <xdr:colOff>1250155</xdr:colOff>
      <xdr:row>24</xdr:row>
      <xdr:rowOff>1035843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7" y="206466281"/>
          <a:ext cx="1214436" cy="80962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11906</xdr:colOff>
      <xdr:row>26</xdr:row>
      <xdr:rowOff>119063</xdr:rowOff>
    </xdr:from>
    <xdr:to>
      <xdr:col>1</xdr:col>
      <xdr:colOff>1244572</xdr:colOff>
      <xdr:row>26</xdr:row>
      <xdr:rowOff>1012032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208788001"/>
          <a:ext cx="1232666" cy="892969"/>
        </a:xfrm>
        <a:prstGeom prst="rect">
          <a:avLst/>
        </a:prstGeom>
        <a:ln w="19050">
          <a:solidFill>
            <a:schemeClr val="accent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35718</xdr:colOff>
      <xdr:row>29</xdr:row>
      <xdr:rowOff>202408</xdr:rowOff>
    </xdr:from>
    <xdr:to>
      <xdr:col>1</xdr:col>
      <xdr:colOff>1262061</xdr:colOff>
      <xdr:row>29</xdr:row>
      <xdr:rowOff>1043285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195417283"/>
          <a:ext cx="1226343" cy="840877"/>
        </a:xfrm>
        <a:prstGeom prst="rect">
          <a:avLst/>
        </a:prstGeom>
        <a:ln w="19050">
          <a:solidFill>
            <a:schemeClr val="accent2">
              <a:lumMod val="40000"/>
              <a:lumOff val="60000"/>
            </a:schemeClr>
          </a:solidFill>
        </a:ln>
      </xdr:spPr>
    </xdr:pic>
    <xdr:clientData/>
  </xdr:twoCellAnchor>
  <xdr:twoCellAnchor>
    <xdr:from>
      <xdr:col>1</xdr:col>
      <xdr:colOff>35718</xdr:colOff>
      <xdr:row>30</xdr:row>
      <xdr:rowOff>214313</xdr:rowOff>
    </xdr:from>
    <xdr:to>
      <xdr:col>1</xdr:col>
      <xdr:colOff>1262061</xdr:colOff>
      <xdr:row>30</xdr:row>
      <xdr:rowOff>1083468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196643626"/>
          <a:ext cx="1226343" cy="86915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142875</xdr:colOff>
      <xdr:row>169</xdr:row>
      <xdr:rowOff>47625</xdr:rowOff>
    </xdr:from>
    <xdr:to>
      <xdr:col>1</xdr:col>
      <xdr:colOff>1202531</xdr:colOff>
      <xdr:row>169</xdr:row>
      <xdr:rowOff>1372841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3" y="379166438"/>
          <a:ext cx="1059656" cy="132521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130968</xdr:colOff>
      <xdr:row>189</xdr:row>
      <xdr:rowOff>59531</xdr:rowOff>
    </xdr:from>
    <xdr:to>
      <xdr:col>1</xdr:col>
      <xdr:colOff>1154906</xdr:colOff>
      <xdr:row>189</xdr:row>
      <xdr:rowOff>1404937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376916156"/>
          <a:ext cx="1023938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119064</xdr:colOff>
      <xdr:row>192</xdr:row>
      <xdr:rowOff>35720</xdr:rowOff>
    </xdr:from>
    <xdr:to>
      <xdr:col>1</xdr:col>
      <xdr:colOff>1107281</xdr:colOff>
      <xdr:row>192</xdr:row>
      <xdr:rowOff>1404938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2" y="416968783"/>
          <a:ext cx="988217" cy="136921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142874</xdr:colOff>
      <xdr:row>193</xdr:row>
      <xdr:rowOff>47624</xdr:rowOff>
    </xdr:from>
    <xdr:to>
      <xdr:col>1</xdr:col>
      <xdr:colOff>1119187</xdr:colOff>
      <xdr:row>193</xdr:row>
      <xdr:rowOff>1370039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" y="418397530"/>
          <a:ext cx="976313" cy="132241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83343</xdr:colOff>
      <xdr:row>432</xdr:row>
      <xdr:rowOff>23813</xdr:rowOff>
    </xdr:from>
    <xdr:to>
      <xdr:col>1</xdr:col>
      <xdr:colOff>1197768</xdr:colOff>
      <xdr:row>432</xdr:row>
      <xdr:rowOff>1404938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531" y="739794844"/>
          <a:ext cx="1114425" cy="138112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83343</xdr:colOff>
      <xdr:row>449</xdr:row>
      <xdr:rowOff>47624</xdr:rowOff>
    </xdr:from>
    <xdr:to>
      <xdr:col>1</xdr:col>
      <xdr:colOff>1235868</xdr:colOff>
      <xdr:row>449</xdr:row>
      <xdr:rowOff>1414461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763904999"/>
          <a:ext cx="1152525" cy="1366837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59531</xdr:colOff>
      <xdr:row>450</xdr:row>
      <xdr:rowOff>47624</xdr:rowOff>
    </xdr:from>
    <xdr:to>
      <xdr:col>1</xdr:col>
      <xdr:colOff>1238249</xdr:colOff>
      <xdr:row>450</xdr:row>
      <xdr:rowOff>1381125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19" y="764250280"/>
          <a:ext cx="1178718" cy="133350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133350</xdr:colOff>
      <xdr:row>88</xdr:row>
      <xdr:rowOff>38100</xdr:rowOff>
    </xdr:from>
    <xdr:to>
      <xdr:col>1</xdr:col>
      <xdr:colOff>1200150</xdr:colOff>
      <xdr:row>88</xdr:row>
      <xdr:rowOff>1419225</xdr:rowOff>
    </xdr:to>
    <xdr:pic>
      <xdr:nvPicPr>
        <xdr:cNvPr id="1058" name="Рисунок 542" descr="9785000336885.jp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2357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512</xdr:row>
      <xdr:rowOff>35718</xdr:rowOff>
    </xdr:from>
    <xdr:to>
      <xdr:col>1</xdr:col>
      <xdr:colOff>1258094</xdr:colOff>
      <xdr:row>512</xdr:row>
      <xdr:rowOff>952499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834044718"/>
          <a:ext cx="1222375" cy="91678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130969</xdr:colOff>
      <xdr:row>725</xdr:row>
      <xdr:rowOff>16293</xdr:rowOff>
    </xdr:from>
    <xdr:to>
      <xdr:col>1</xdr:col>
      <xdr:colOff>1119187</xdr:colOff>
      <xdr:row>725</xdr:row>
      <xdr:rowOff>1403265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1097510606"/>
          <a:ext cx="988218" cy="138697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369</xdr:row>
      <xdr:rowOff>47625</xdr:rowOff>
    </xdr:from>
    <xdr:to>
      <xdr:col>1</xdr:col>
      <xdr:colOff>1250156</xdr:colOff>
      <xdr:row>369</xdr:row>
      <xdr:rowOff>1364816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654034125"/>
          <a:ext cx="1095375" cy="131719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119065</xdr:colOff>
      <xdr:row>33</xdr:row>
      <xdr:rowOff>35719</xdr:rowOff>
    </xdr:from>
    <xdr:to>
      <xdr:col>1</xdr:col>
      <xdr:colOff>1170757</xdr:colOff>
      <xdr:row>33</xdr:row>
      <xdr:rowOff>1393031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3" y="187523438"/>
          <a:ext cx="1051692" cy="135731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107158</xdr:colOff>
      <xdr:row>34</xdr:row>
      <xdr:rowOff>47625</xdr:rowOff>
    </xdr:from>
    <xdr:to>
      <xdr:col>1</xdr:col>
      <xdr:colOff>1148679</xdr:colOff>
      <xdr:row>34</xdr:row>
      <xdr:rowOff>1547812</xdr:rowOff>
    </xdr:to>
    <xdr:pic>
      <xdr:nvPicPr>
        <xdr:cNvPr id="1059" name="Рисунок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6" y="6548438"/>
          <a:ext cx="1041521" cy="1500187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4</xdr:col>
      <xdr:colOff>273844</xdr:colOff>
      <xdr:row>33</xdr:row>
      <xdr:rowOff>380999</xdr:rowOff>
    </xdr:from>
    <xdr:to>
      <xdr:col>6</xdr:col>
      <xdr:colOff>15929</xdr:colOff>
      <xdr:row>34</xdr:row>
      <xdr:rowOff>291910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3885187"/>
          <a:ext cx="2004273" cy="1315848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151</xdr:row>
      <xdr:rowOff>71436</xdr:rowOff>
    </xdr:from>
    <xdr:to>
      <xdr:col>1</xdr:col>
      <xdr:colOff>1262062</xdr:colOff>
      <xdr:row>151</xdr:row>
      <xdr:rowOff>1357311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356568374"/>
          <a:ext cx="1226344" cy="128587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47625</xdr:colOff>
      <xdr:row>158</xdr:row>
      <xdr:rowOff>95250</xdr:rowOff>
    </xdr:from>
    <xdr:to>
      <xdr:col>1</xdr:col>
      <xdr:colOff>1273968</xdr:colOff>
      <xdr:row>158</xdr:row>
      <xdr:rowOff>1321593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366510094"/>
          <a:ext cx="1226343" cy="122634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159</xdr:row>
      <xdr:rowOff>71437</xdr:rowOff>
    </xdr:from>
    <xdr:to>
      <xdr:col>1</xdr:col>
      <xdr:colOff>1273969</xdr:colOff>
      <xdr:row>159</xdr:row>
      <xdr:rowOff>1393031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7903125"/>
          <a:ext cx="1250157" cy="132159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146</xdr:row>
      <xdr:rowOff>47625</xdr:rowOff>
    </xdr:from>
    <xdr:to>
      <xdr:col>1</xdr:col>
      <xdr:colOff>1285873</xdr:colOff>
      <xdr:row>146</xdr:row>
      <xdr:rowOff>1309686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50877188"/>
          <a:ext cx="1262061" cy="126206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35719</xdr:colOff>
      <xdr:row>161</xdr:row>
      <xdr:rowOff>71437</xdr:rowOff>
    </xdr:from>
    <xdr:to>
      <xdr:col>1</xdr:col>
      <xdr:colOff>1250156</xdr:colOff>
      <xdr:row>161</xdr:row>
      <xdr:rowOff>1381125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372153656"/>
          <a:ext cx="1214437" cy="130968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36</xdr:row>
      <xdr:rowOff>59531</xdr:rowOff>
    </xdr:from>
    <xdr:to>
      <xdr:col>1</xdr:col>
      <xdr:colOff>1226344</xdr:colOff>
      <xdr:row>36</xdr:row>
      <xdr:rowOff>1574006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893969"/>
          <a:ext cx="1107281" cy="15144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95250</xdr:colOff>
      <xdr:row>37</xdr:row>
      <xdr:rowOff>71438</xdr:rowOff>
    </xdr:from>
    <xdr:to>
      <xdr:col>1</xdr:col>
      <xdr:colOff>1250156</xdr:colOff>
      <xdr:row>37</xdr:row>
      <xdr:rowOff>1576388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0501313"/>
          <a:ext cx="1154906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71438</xdr:colOff>
      <xdr:row>38</xdr:row>
      <xdr:rowOff>47625</xdr:rowOff>
    </xdr:from>
    <xdr:to>
      <xdr:col>1</xdr:col>
      <xdr:colOff>1250156</xdr:colOff>
      <xdr:row>38</xdr:row>
      <xdr:rowOff>1552575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2072938"/>
          <a:ext cx="1178718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59531</xdr:colOff>
      <xdr:row>39</xdr:row>
      <xdr:rowOff>47624</xdr:rowOff>
    </xdr:from>
    <xdr:to>
      <xdr:col>1</xdr:col>
      <xdr:colOff>1231107</xdr:colOff>
      <xdr:row>39</xdr:row>
      <xdr:rowOff>1523999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9" y="13668374"/>
          <a:ext cx="1171576" cy="14763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119062</xdr:colOff>
      <xdr:row>902</xdr:row>
      <xdr:rowOff>0</xdr:rowOff>
    </xdr:from>
    <xdr:to>
      <xdr:col>1</xdr:col>
      <xdr:colOff>1131093</xdr:colOff>
      <xdr:row>902</xdr:row>
      <xdr:rowOff>3552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61003438"/>
          <a:ext cx="1012031" cy="142039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107156</xdr:colOff>
      <xdr:row>243</xdr:row>
      <xdr:rowOff>47625</xdr:rowOff>
    </xdr:from>
    <xdr:to>
      <xdr:col>1</xdr:col>
      <xdr:colOff>1197323</xdr:colOff>
      <xdr:row>243</xdr:row>
      <xdr:rowOff>1357312</xdr:rowOff>
    </xdr:to>
    <xdr:pic>
      <xdr:nvPicPr>
        <xdr:cNvPr id="763008" name="Рисунок 763007">
          <a:extLst>
            <a:ext uri="{FF2B5EF4-FFF2-40B4-BE49-F238E27FC236}">
              <a16:creationId xmlns:a16="http://schemas.microsoft.com/office/drawing/2014/main" id="{00000000-0008-0000-0000-00008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476297625"/>
          <a:ext cx="1090167" cy="130968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214312</xdr:colOff>
      <xdr:row>350</xdr:row>
      <xdr:rowOff>23812</xdr:rowOff>
    </xdr:from>
    <xdr:to>
      <xdr:col>1</xdr:col>
      <xdr:colOff>1204912</xdr:colOff>
      <xdr:row>350</xdr:row>
      <xdr:rowOff>1571624</xdr:rowOff>
    </xdr:to>
    <xdr:pic>
      <xdr:nvPicPr>
        <xdr:cNvPr id="1048" name="Рисунок 460" descr="9785000335598.jp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13707656"/>
          <a:ext cx="990600" cy="1547812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166686</xdr:colOff>
      <xdr:row>804</xdr:row>
      <xdr:rowOff>-1</xdr:rowOff>
    </xdr:from>
    <xdr:to>
      <xdr:col>1</xdr:col>
      <xdr:colOff>1214435</xdr:colOff>
      <xdr:row>805</xdr:row>
      <xdr:rowOff>15975</xdr:rowOff>
    </xdr:to>
    <xdr:pic>
      <xdr:nvPicPr>
        <xdr:cNvPr id="763009" name="Рисунок 763008">
          <a:extLst>
            <a:ext uri="{FF2B5EF4-FFF2-40B4-BE49-F238E27FC236}">
              <a16:creationId xmlns:a16="http://schemas.microsoft.com/office/drawing/2014/main" id="{00000000-0008-0000-0000-00008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1191172687"/>
          <a:ext cx="1047749" cy="1432819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5</xdr:col>
      <xdr:colOff>1774031</xdr:colOff>
      <xdr:row>7</xdr:row>
      <xdr:rowOff>464344</xdr:rowOff>
    </xdr:from>
    <xdr:to>
      <xdr:col>6</xdr:col>
      <xdr:colOff>677695</xdr:colOff>
      <xdr:row>9</xdr:row>
      <xdr:rowOff>148326</xdr:rowOff>
    </xdr:to>
    <xdr:pic>
      <xdr:nvPicPr>
        <xdr:cNvPr id="1019" name="Рисунок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8501062" y="3488532"/>
          <a:ext cx="832477" cy="1065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166688</xdr:colOff>
      <xdr:row>719</xdr:row>
      <xdr:rowOff>35719</xdr:rowOff>
    </xdr:from>
    <xdr:to>
      <xdr:col>1</xdr:col>
      <xdr:colOff>1178718</xdr:colOff>
      <xdr:row>719</xdr:row>
      <xdr:rowOff>1396432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063978219"/>
          <a:ext cx="1012030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714</xdr:row>
      <xdr:rowOff>35720</xdr:rowOff>
    </xdr:from>
    <xdr:to>
      <xdr:col>1</xdr:col>
      <xdr:colOff>1071562</xdr:colOff>
      <xdr:row>715</xdr:row>
      <xdr:rowOff>22426</xdr:rowOff>
    </xdr:to>
    <xdr:pic>
      <xdr:nvPicPr>
        <xdr:cNvPr id="763010" name="Рисунок 763009">
          <a:extLst>
            <a:ext uri="{FF2B5EF4-FFF2-40B4-BE49-F238E27FC236}">
              <a16:creationId xmlns:a16="http://schemas.microsoft.com/office/drawing/2014/main" id="{00000000-0008-0000-0000-00008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074408095"/>
          <a:ext cx="916781" cy="1403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295</xdr:row>
      <xdr:rowOff>47625</xdr:rowOff>
    </xdr:from>
    <xdr:to>
      <xdr:col>1</xdr:col>
      <xdr:colOff>1188243</xdr:colOff>
      <xdr:row>295</xdr:row>
      <xdr:rowOff>1402557</xdr:rowOff>
    </xdr:to>
    <xdr:pic>
      <xdr:nvPicPr>
        <xdr:cNvPr id="763012" name="Рисунок 763011">
          <a:extLst>
            <a:ext uri="{FF2B5EF4-FFF2-40B4-BE49-F238E27FC236}">
              <a16:creationId xmlns:a16="http://schemas.microsoft.com/office/drawing/2014/main" id="{00000000-0008-0000-0000-00008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" y="534031031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202405</xdr:colOff>
      <xdr:row>309</xdr:row>
      <xdr:rowOff>35718</xdr:rowOff>
    </xdr:from>
    <xdr:to>
      <xdr:col>1</xdr:col>
      <xdr:colOff>1212055</xdr:colOff>
      <xdr:row>309</xdr:row>
      <xdr:rowOff>1390650</xdr:rowOff>
    </xdr:to>
    <xdr:pic>
      <xdr:nvPicPr>
        <xdr:cNvPr id="763013" name="Рисунок 763012">
          <a:extLst>
            <a:ext uri="{FF2B5EF4-FFF2-40B4-BE49-F238E27FC236}">
              <a16:creationId xmlns:a16="http://schemas.microsoft.com/office/drawing/2014/main" id="{00000000-0008-0000-0000-00008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3" y="553271531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</xdr:colOff>
      <xdr:row>20</xdr:row>
      <xdr:rowOff>178594</xdr:rowOff>
    </xdr:from>
    <xdr:to>
      <xdr:col>1</xdr:col>
      <xdr:colOff>1271588</xdr:colOff>
      <xdr:row>20</xdr:row>
      <xdr:rowOff>1112044</xdr:rowOff>
    </xdr:to>
    <xdr:pic>
      <xdr:nvPicPr>
        <xdr:cNvPr id="763011" name="Рисунок 763010">
          <a:extLst>
            <a:ext uri="{FF2B5EF4-FFF2-40B4-BE49-F238E27FC236}">
              <a16:creationId xmlns:a16="http://schemas.microsoft.com/office/drawing/2014/main" id="{00000000-0008-0000-0000-00008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18538032"/>
          <a:ext cx="1259682" cy="933450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47625</xdr:colOff>
      <xdr:row>21</xdr:row>
      <xdr:rowOff>142876</xdr:rowOff>
    </xdr:from>
    <xdr:to>
      <xdr:col>1</xdr:col>
      <xdr:colOff>1276734</xdr:colOff>
      <xdr:row>21</xdr:row>
      <xdr:rowOff>1012032</xdr:rowOff>
    </xdr:to>
    <xdr:pic>
      <xdr:nvPicPr>
        <xdr:cNvPr id="763014" name="Рисунок 763013">
          <a:extLst>
            <a:ext uri="{FF2B5EF4-FFF2-40B4-BE49-F238E27FC236}">
              <a16:creationId xmlns:a16="http://schemas.microsoft.com/office/drawing/2014/main" id="{00000000-0008-0000-0000-00008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3" y="19716751"/>
          <a:ext cx="1229109" cy="869156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47626</xdr:colOff>
      <xdr:row>23</xdr:row>
      <xdr:rowOff>166689</xdr:rowOff>
    </xdr:from>
    <xdr:to>
      <xdr:col>1</xdr:col>
      <xdr:colOff>1243184</xdr:colOff>
      <xdr:row>23</xdr:row>
      <xdr:rowOff>1012033</xdr:rowOff>
    </xdr:to>
    <xdr:pic>
      <xdr:nvPicPr>
        <xdr:cNvPr id="763015" name="Рисунок 763014">
          <a:extLst>
            <a:ext uri="{FF2B5EF4-FFF2-40B4-BE49-F238E27FC236}">
              <a16:creationId xmlns:a16="http://schemas.microsoft.com/office/drawing/2014/main" id="{00000000-0008-0000-0000-00008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4" y="22169439"/>
          <a:ext cx="1195558" cy="84534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35720</xdr:colOff>
      <xdr:row>28</xdr:row>
      <xdr:rowOff>190501</xdr:rowOff>
    </xdr:from>
    <xdr:to>
      <xdr:col>1</xdr:col>
      <xdr:colOff>1273968</xdr:colOff>
      <xdr:row>28</xdr:row>
      <xdr:rowOff>1073009</xdr:rowOff>
    </xdr:to>
    <xdr:pic>
      <xdr:nvPicPr>
        <xdr:cNvPr id="763016" name="Рисунок 763015">
          <a:extLst>
            <a:ext uri="{FF2B5EF4-FFF2-40B4-BE49-F238E27FC236}">
              <a16:creationId xmlns:a16="http://schemas.microsoft.com/office/drawing/2014/main" id="{00000000-0008-0000-0000-00008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8" y="28265439"/>
          <a:ext cx="1238248" cy="882508"/>
        </a:xfrm>
        <a:prstGeom prst="rect">
          <a:avLst/>
        </a:prstGeom>
        <a:ln w="19050">
          <a:solidFill>
            <a:srgbClr val="FF66FF"/>
          </a:solidFill>
        </a:ln>
      </xdr:spPr>
    </xdr:pic>
    <xdr:clientData/>
  </xdr:twoCellAnchor>
  <xdr:twoCellAnchor editAs="oneCell">
    <xdr:from>
      <xdr:col>1</xdr:col>
      <xdr:colOff>130968</xdr:colOff>
      <xdr:row>951</xdr:row>
      <xdr:rowOff>23812</xdr:rowOff>
    </xdr:from>
    <xdr:to>
      <xdr:col>1</xdr:col>
      <xdr:colOff>1185365</xdr:colOff>
      <xdr:row>951</xdr:row>
      <xdr:rowOff>1309687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1360812937"/>
          <a:ext cx="1054397" cy="128587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94066</xdr:colOff>
      <xdr:row>953</xdr:row>
      <xdr:rowOff>35719</xdr:rowOff>
    </xdr:from>
    <xdr:to>
      <xdr:col>1</xdr:col>
      <xdr:colOff>1114425</xdr:colOff>
      <xdr:row>953</xdr:row>
      <xdr:rowOff>1374874</xdr:rowOff>
    </xdr:to>
    <xdr:pic>
      <xdr:nvPicPr>
        <xdr:cNvPr id="1003" name="Рисунок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91" y="11437144"/>
          <a:ext cx="1020359" cy="133915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119063</xdr:colOff>
      <xdr:row>955</xdr:row>
      <xdr:rowOff>23813</xdr:rowOff>
    </xdr:from>
    <xdr:to>
      <xdr:col>1</xdr:col>
      <xdr:colOff>1145005</xdr:colOff>
      <xdr:row>955</xdr:row>
      <xdr:rowOff>1404938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88" y="15673388"/>
          <a:ext cx="1025942" cy="138112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107158</xdr:colOff>
      <xdr:row>954</xdr:row>
      <xdr:rowOff>11905</xdr:rowOff>
    </xdr:from>
    <xdr:to>
      <xdr:col>1</xdr:col>
      <xdr:colOff>1101411</xdr:colOff>
      <xdr:row>954</xdr:row>
      <xdr:rowOff>1273969</xdr:rowOff>
    </xdr:to>
    <xdr:pic>
      <xdr:nvPicPr>
        <xdr:cNvPr id="1007" name="Рисунок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6" y="1377612655"/>
          <a:ext cx="994253" cy="126206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142878</xdr:colOff>
      <xdr:row>956</xdr:row>
      <xdr:rowOff>35720</xdr:rowOff>
    </xdr:from>
    <xdr:to>
      <xdr:col>1</xdr:col>
      <xdr:colOff>1131093</xdr:colOff>
      <xdr:row>956</xdr:row>
      <xdr:rowOff>1381125</xdr:rowOff>
    </xdr:to>
    <xdr:pic>
      <xdr:nvPicPr>
        <xdr:cNvPr id="1008" name="Рисунок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3" y="17104520"/>
          <a:ext cx="988215" cy="134540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3</xdr:col>
      <xdr:colOff>1746887</xdr:colOff>
      <xdr:row>954</xdr:row>
      <xdr:rowOff>938210</xdr:rowOff>
    </xdr:from>
    <xdr:to>
      <xdr:col>3</xdr:col>
      <xdr:colOff>3851911</xdr:colOff>
      <xdr:row>955</xdr:row>
      <xdr:rowOff>881061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793" y="1366358866"/>
          <a:ext cx="2105024" cy="1359695"/>
        </a:xfrm>
        <a:prstGeom prst="rect">
          <a:avLst/>
        </a:prstGeom>
      </xdr:spPr>
    </xdr:pic>
    <xdr:clientData/>
  </xdr:twoCellAnchor>
  <xdr:twoCellAnchor>
    <xdr:from>
      <xdr:col>1</xdr:col>
      <xdr:colOff>167193</xdr:colOff>
      <xdr:row>950</xdr:row>
      <xdr:rowOff>11909</xdr:rowOff>
    </xdr:from>
    <xdr:to>
      <xdr:col>1</xdr:col>
      <xdr:colOff>1178718</xdr:colOff>
      <xdr:row>950</xdr:row>
      <xdr:rowOff>1404939</xdr:rowOff>
    </xdr:to>
    <xdr:pic>
      <xdr:nvPicPr>
        <xdr:cNvPr id="1010" name="Рисунок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618" y="4679159"/>
          <a:ext cx="1011525" cy="1393030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178592</xdr:colOff>
      <xdr:row>366</xdr:row>
      <xdr:rowOff>20117</xdr:rowOff>
    </xdr:from>
    <xdr:to>
      <xdr:col>1</xdr:col>
      <xdr:colOff>1154905</xdr:colOff>
      <xdr:row>366</xdr:row>
      <xdr:rowOff>1366755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0" y="629074930"/>
          <a:ext cx="976313" cy="134663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10</xdr:col>
      <xdr:colOff>378619</xdr:colOff>
      <xdr:row>3</xdr:row>
      <xdr:rowOff>9525</xdr:rowOff>
    </xdr:to>
    <xdr:pic>
      <xdr:nvPicPr>
        <xdr:cNvPr id="1012" name="Рисунок 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3320713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142874</xdr:colOff>
      <xdr:row>630</xdr:row>
      <xdr:rowOff>35718</xdr:rowOff>
    </xdr:from>
    <xdr:to>
      <xdr:col>1</xdr:col>
      <xdr:colOff>1095373</xdr:colOff>
      <xdr:row>630</xdr:row>
      <xdr:rowOff>1396431</xdr:rowOff>
    </xdr:to>
    <xdr:pic>
      <xdr:nvPicPr>
        <xdr:cNvPr id="994" name="Рисунок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936809943"/>
          <a:ext cx="952499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96</xdr:row>
      <xdr:rowOff>23813</xdr:rowOff>
    </xdr:from>
    <xdr:to>
      <xdr:col>1</xdr:col>
      <xdr:colOff>1190624</xdr:colOff>
      <xdr:row>96</xdr:row>
      <xdr:rowOff>1364316</xdr:rowOff>
    </xdr:to>
    <xdr:pic>
      <xdr:nvPicPr>
        <xdr:cNvPr id="995" name="Рисунок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280523157"/>
          <a:ext cx="1035843" cy="134050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142875</xdr:colOff>
      <xdr:row>715</xdr:row>
      <xdr:rowOff>47625</xdr:rowOff>
    </xdr:from>
    <xdr:to>
      <xdr:col>1</xdr:col>
      <xdr:colOff>1107281</xdr:colOff>
      <xdr:row>715</xdr:row>
      <xdr:rowOff>1382315</xdr:rowOff>
    </xdr:to>
    <xdr:pic>
      <xdr:nvPicPr>
        <xdr:cNvPr id="996" name="Рисунок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1046892750"/>
          <a:ext cx="964406" cy="133469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166686</xdr:colOff>
      <xdr:row>864</xdr:row>
      <xdr:rowOff>62814</xdr:rowOff>
    </xdr:from>
    <xdr:to>
      <xdr:col>1</xdr:col>
      <xdr:colOff>1107280</xdr:colOff>
      <xdr:row>864</xdr:row>
      <xdr:rowOff>1360185</xdr:rowOff>
    </xdr:to>
    <xdr:pic>
      <xdr:nvPicPr>
        <xdr:cNvPr id="763017" name="Рисунок 763016">
          <a:extLst>
            <a:ext uri="{FF2B5EF4-FFF2-40B4-BE49-F238E27FC236}">
              <a16:creationId xmlns:a16="http://schemas.microsoft.com/office/drawing/2014/main" id="{00000000-0008-0000-0000-00008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1242468095"/>
          <a:ext cx="940594" cy="129737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261938</xdr:colOff>
      <xdr:row>877</xdr:row>
      <xdr:rowOff>77747</xdr:rowOff>
    </xdr:from>
    <xdr:to>
      <xdr:col>1</xdr:col>
      <xdr:colOff>1202531</xdr:colOff>
      <xdr:row>877</xdr:row>
      <xdr:rowOff>1364029</xdr:rowOff>
    </xdr:to>
    <xdr:pic>
      <xdr:nvPicPr>
        <xdr:cNvPr id="763018" name="Рисунок 763017">
          <a:extLst>
            <a:ext uri="{FF2B5EF4-FFF2-40B4-BE49-F238E27FC236}">
              <a16:creationId xmlns:a16="http://schemas.microsoft.com/office/drawing/2014/main" id="{00000000-0008-0000-0000-00008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1257723028"/>
          <a:ext cx="940593" cy="128628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154781</xdr:colOff>
      <xdr:row>889</xdr:row>
      <xdr:rowOff>59531</xdr:rowOff>
    </xdr:from>
    <xdr:to>
      <xdr:col>1</xdr:col>
      <xdr:colOff>1214437</xdr:colOff>
      <xdr:row>890</xdr:row>
      <xdr:rowOff>9985</xdr:rowOff>
    </xdr:to>
    <xdr:pic>
      <xdr:nvPicPr>
        <xdr:cNvPr id="763019" name="Рисунок 763018">
          <a:extLst>
            <a:ext uri="{FF2B5EF4-FFF2-40B4-BE49-F238E27FC236}">
              <a16:creationId xmlns:a16="http://schemas.microsoft.com/office/drawing/2014/main" id="{00000000-0008-0000-0000-00008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274706937"/>
          <a:ext cx="1059656" cy="136729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190499</xdr:colOff>
      <xdr:row>122</xdr:row>
      <xdr:rowOff>46551</xdr:rowOff>
    </xdr:from>
    <xdr:to>
      <xdr:col>1</xdr:col>
      <xdr:colOff>1083468</xdr:colOff>
      <xdr:row>122</xdr:row>
      <xdr:rowOff>1381125</xdr:rowOff>
    </xdr:to>
    <xdr:pic>
      <xdr:nvPicPr>
        <xdr:cNvPr id="763020" name="Рисунок 763019">
          <a:extLst>
            <a:ext uri="{FF2B5EF4-FFF2-40B4-BE49-F238E27FC236}">
              <a16:creationId xmlns:a16="http://schemas.microsoft.com/office/drawing/2014/main" id="{00000000-0008-0000-0000-00008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" y="307465926"/>
          <a:ext cx="892969" cy="133457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35718</xdr:colOff>
      <xdr:row>867</xdr:row>
      <xdr:rowOff>83343</xdr:rowOff>
    </xdr:from>
    <xdr:to>
      <xdr:col>1</xdr:col>
      <xdr:colOff>1238249</xdr:colOff>
      <xdr:row>867</xdr:row>
      <xdr:rowOff>1329778</xdr:rowOff>
    </xdr:to>
    <xdr:pic>
      <xdr:nvPicPr>
        <xdr:cNvPr id="763021" name="Рисунок 763020">
          <a:extLst>
            <a:ext uri="{FF2B5EF4-FFF2-40B4-BE49-F238E27FC236}">
              <a16:creationId xmlns:a16="http://schemas.microsoft.com/office/drawing/2014/main" id="{00000000-0008-0000-0000-00008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1247310656"/>
          <a:ext cx="1202531" cy="124643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47624</xdr:colOff>
      <xdr:row>114</xdr:row>
      <xdr:rowOff>23813</xdr:rowOff>
    </xdr:from>
    <xdr:to>
      <xdr:col>2</xdr:col>
      <xdr:colOff>3400</xdr:colOff>
      <xdr:row>114</xdr:row>
      <xdr:rowOff>892969</xdr:rowOff>
    </xdr:to>
    <xdr:pic>
      <xdr:nvPicPr>
        <xdr:cNvPr id="763023" name="Рисунок 763022">
          <a:extLst>
            <a:ext uri="{FF2B5EF4-FFF2-40B4-BE49-F238E27FC236}">
              <a16:creationId xmlns:a16="http://schemas.microsoft.com/office/drawing/2014/main" id="{00000000-0008-0000-0000-00008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99870813"/>
          <a:ext cx="1241651" cy="869156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718</xdr:row>
      <xdr:rowOff>71438</xdr:rowOff>
    </xdr:from>
    <xdr:to>
      <xdr:col>1</xdr:col>
      <xdr:colOff>1154906</xdr:colOff>
      <xdr:row>718</xdr:row>
      <xdr:rowOff>1368118</xdr:rowOff>
    </xdr:to>
    <xdr:pic>
      <xdr:nvPicPr>
        <xdr:cNvPr id="763024" name="Рисунок 763023">
          <a:extLst>
            <a:ext uri="{FF2B5EF4-FFF2-40B4-BE49-F238E27FC236}">
              <a16:creationId xmlns:a16="http://schemas.microsoft.com/office/drawing/2014/main" id="{00000000-0008-0000-0000-00009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1053417376"/>
          <a:ext cx="964406" cy="1296680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238125</xdr:colOff>
      <xdr:row>716</xdr:row>
      <xdr:rowOff>47625</xdr:rowOff>
    </xdr:from>
    <xdr:to>
      <xdr:col>1</xdr:col>
      <xdr:colOff>1154980</xdr:colOff>
      <xdr:row>716</xdr:row>
      <xdr:rowOff>1369218</xdr:rowOff>
    </xdr:to>
    <xdr:pic>
      <xdr:nvPicPr>
        <xdr:cNvPr id="763025" name="Рисунок 763024">
          <a:extLst>
            <a:ext uri="{FF2B5EF4-FFF2-40B4-BE49-F238E27FC236}">
              <a16:creationId xmlns:a16="http://schemas.microsoft.com/office/drawing/2014/main" id="{00000000-0008-0000-0000-00009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1051976719"/>
          <a:ext cx="916855" cy="1321593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166686</xdr:colOff>
      <xdr:row>348</xdr:row>
      <xdr:rowOff>34015</xdr:rowOff>
    </xdr:from>
    <xdr:to>
      <xdr:col>1</xdr:col>
      <xdr:colOff>1142999</xdr:colOff>
      <xdr:row>349</xdr:row>
      <xdr:rowOff>11905</xdr:rowOff>
    </xdr:to>
    <xdr:pic>
      <xdr:nvPicPr>
        <xdr:cNvPr id="763026" name="Рисунок 763025">
          <a:extLst>
            <a:ext uri="{FF2B5EF4-FFF2-40B4-BE49-F238E27FC236}">
              <a16:creationId xmlns:a16="http://schemas.microsoft.com/office/drawing/2014/main" id="{00000000-0008-0000-0000-00009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597930171"/>
          <a:ext cx="976313" cy="139473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238124</xdr:colOff>
      <xdr:row>180</xdr:row>
      <xdr:rowOff>1416842</xdr:rowOff>
    </xdr:from>
    <xdr:to>
      <xdr:col>1</xdr:col>
      <xdr:colOff>1166811</xdr:colOff>
      <xdr:row>181</xdr:row>
      <xdr:rowOff>1350815</xdr:rowOff>
    </xdr:to>
    <xdr:pic>
      <xdr:nvPicPr>
        <xdr:cNvPr id="763027" name="Рисунок 763026">
          <a:extLst>
            <a:ext uri="{FF2B5EF4-FFF2-40B4-BE49-F238E27FC236}">
              <a16:creationId xmlns:a16="http://schemas.microsoft.com/office/drawing/2014/main" id="{00000000-0008-0000-0000-00009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" y="388965280"/>
          <a:ext cx="928687" cy="1350817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47625</xdr:colOff>
      <xdr:row>210</xdr:row>
      <xdr:rowOff>154782</xdr:rowOff>
    </xdr:from>
    <xdr:to>
      <xdr:col>1</xdr:col>
      <xdr:colOff>1272266</xdr:colOff>
      <xdr:row>210</xdr:row>
      <xdr:rowOff>831056</xdr:rowOff>
    </xdr:to>
    <xdr:pic>
      <xdr:nvPicPr>
        <xdr:cNvPr id="763028" name="Рисунок 763027">
          <a:extLst>
            <a:ext uri="{FF2B5EF4-FFF2-40B4-BE49-F238E27FC236}">
              <a16:creationId xmlns:a16="http://schemas.microsoft.com/office/drawing/2014/main" id="{00000000-0008-0000-0000-00009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421897970"/>
          <a:ext cx="1224641" cy="67627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178594</xdr:colOff>
      <xdr:row>754</xdr:row>
      <xdr:rowOff>59530</xdr:rowOff>
    </xdr:from>
    <xdr:to>
      <xdr:col>1</xdr:col>
      <xdr:colOff>1143000</xdr:colOff>
      <xdr:row>754</xdr:row>
      <xdr:rowOff>1389745</xdr:rowOff>
    </xdr:to>
    <xdr:pic>
      <xdr:nvPicPr>
        <xdr:cNvPr id="763029" name="Рисунок 763028">
          <a:extLst>
            <a:ext uri="{FF2B5EF4-FFF2-40B4-BE49-F238E27FC236}">
              <a16:creationId xmlns:a16="http://schemas.microsoft.com/office/drawing/2014/main" id="{00000000-0008-0000-0000-00009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2" y="1093124718"/>
          <a:ext cx="964406" cy="1330215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202407</xdr:colOff>
      <xdr:row>750</xdr:row>
      <xdr:rowOff>23812</xdr:rowOff>
    </xdr:from>
    <xdr:to>
      <xdr:col>1</xdr:col>
      <xdr:colOff>1190625</xdr:colOff>
      <xdr:row>750</xdr:row>
      <xdr:rowOff>1410785</xdr:rowOff>
    </xdr:to>
    <xdr:pic>
      <xdr:nvPicPr>
        <xdr:cNvPr id="763030" name="Рисунок 763029">
          <a:extLst>
            <a:ext uri="{FF2B5EF4-FFF2-40B4-BE49-F238E27FC236}">
              <a16:creationId xmlns:a16="http://schemas.microsoft.com/office/drawing/2014/main" id="{00000000-0008-0000-0000-00009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5" y="1086004781"/>
          <a:ext cx="988218" cy="1386973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130968</xdr:colOff>
      <xdr:row>758</xdr:row>
      <xdr:rowOff>23812</xdr:rowOff>
    </xdr:from>
    <xdr:to>
      <xdr:col>1</xdr:col>
      <xdr:colOff>1166811</xdr:colOff>
      <xdr:row>758</xdr:row>
      <xdr:rowOff>1393522</xdr:rowOff>
    </xdr:to>
    <xdr:pic>
      <xdr:nvPicPr>
        <xdr:cNvPr id="763031" name="Рисунок 763030">
          <a:extLst>
            <a:ext uri="{FF2B5EF4-FFF2-40B4-BE49-F238E27FC236}">
              <a16:creationId xmlns:a16="http://schemas.microsoft.com/office/drawing/2014/main" id="{00000000-0008-0000-0000-00009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1113424875"/>
          <a:ext cx="1035843" cy="136971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35719</xdr:colOff>
      <xdr:row>583</xdr:row>
      <xdr:rowOff>107156</xdr:rowOff>
    </xdr:from>
    <xdr:to>
      <xdr:col>2</xdr:col>
      <xdr:colOff>0</xdr:colOff>
      <xdr:row>583</xdr:row>
      <xdr:rowOff>1357312</xdr:rowOff>
    </xdr:to>
    <xdr:pic>
      <xdr:nvPicPr>
        <xdr:cNvPr id="763032" name="Рисунок 763031">
          <a:extLst>
            <a:ext uri="{FF2B5EF4-FFF2-40B4-BE49-F238E27FC236}">
              <a16:creationId xmlns:a16="http://schemas.microsoft.com/office/drawing/2014/main" id="{00000000-0008-0000-0000-00009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881372062"/>
          <a:ext cx="1250156" cy="1250156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25</xdr:row>
      <xdr:rowOff>261936</xdr:rowOff>
    </xdr:from>
    <xdr:to>
      <xdr:col>1</xdr:col>
      <xdr:colOff>1250156</xdr:colOff>
      <xdr:row>25</xdr:row>
      <xdr:rowOff>1112043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143" y="24245886"/>
          <a:ext cx="1214438" cy="850107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23812</xdr:colOff>
      <xdr:row>27</xdr:row>
      <xdr:rowOff>238124</xdr:rowOff>
    </xdr:from>
    <xdr:to>
      <xdr:col>1</xdr:col>
      <xdr:colOff>1262062</xdr:colOff>
      <xdr:row>27</xdr:row>
      <xdr:rowOff>1104899</xdr:rowOff>
    </xdr:to>
    <xdr:pic>
      <xdr:nvPicPr>
        <xdr:cNvPr id="1014" name="Рисунок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" y="26660474"/>
          <a:ext cx="1238250" cy="866775"/>
        </a:xfrm>
        <a:prstGeom prst="rect">
          <a:avLst/>
        </a:prstGeom>
        <a:ln w="19050">
          <a:solidFill>
            <a:srgbClr val="00FF00"/>
          </a:solidFill>
        </a:ln>
      </xdr:spPr>
    </xdr:pic>
    <xdr:clientData/>
  </xdr:twoCellAnchor>
  <xdr:twoCellAnchor>
    <xdr:from>
      <xdr:col>1</xdr:col>
      <xdr:colOff>23812</xdr:colOff>
      <xdr:row>31</xdr:row>
      <xdr:rowOff>190500</xdr:rowOff>
    </xdr:from>
    <xdr:to>
      <xdr:col>1</xdr:col>
      <xdr:colOff>1265463</xdr:colOff>
      <xdr:row>31</xdr:row>
      <xdr:rowOff>1059656</xdr:rowOff>
    </xdr:to>
    <xdr:pic>
      <xdr:nvPicPr>
        <xdr:cNvPr id="1015" name="Рисунок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" y="31489650"/>
          <a:ext cx="1241651" cy="869156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ex-book.ru/catalog?sort=id-asc&amp;active_dialog_slug=azbuka-2&amp;per_page=20&amp;page=11" TargetMode="External"/><Relationship Id="rId671" Type="http://schemas.openxmlformats.org/officeDocument/2006/relationships/hyperlink" Target="http://alex-book.ru/catalog?sort=id-asc&amp;active_dialog_slug=k-chukovskiy-fedorino-gore&amp;per_page=20&amp;page=37" TargetMode="External"/><Relationship Id="rId769" Type="http://schemas.openxmlformats.org/officeDocument/2006/relationships/hyperlink" Target="http://alex-book.ru/catalog?active_dialog_slug=pravila-dorozhnogo-dvizheniya&amp;per_page=20&amp;page=1" TargetMode="External"/><Relationship Id="rId21" Type="http://schemas.openxmlformats.org/officeDocument/2006/relationships/hyperlink" Target="http://alex-book.ru/catalog?sort=id-asc&amp;active_dialog_slug=smeshnye-zveryata&amp;per_page=20&amp;page=20" TargetMode="External"/><Relationship Id="rId324" Type="http://schemas.openxmlformats.org/officeDocument/2006/relationships/hyperlink" Target="http://www.slovo-book.ru/cover/978500033999200057.jpg" TargetMode="External"/><Relationship Id="rId531" Type="http://schemas.openxmlformats.org/officeDocument/2006/relationships/hyperlink" Target="http://alex-book.ru/catalog?sort=id-asc&amp;active_dialog_slug=azbuka-dlya-malchikov-2&amp;per_page=20&amp;page=12" TargetMode="External"/><Relationship Id="rId629" Type="http://schemas.openxmlformats.org/officeDocument/2006/relationships/hyperlink" Target="http://alex-book.ru/catalog?sort=id-asc&amp;active_dialog_slug=k-chukovskiy-muha-cokotuha-skazki&amp;per_page=20&amp;page=40" TargetMode="External"/><Relationship Id="rId170" Type="http://schemas.openxmlformats.org/officeDocument/2006/relationships/hyperlink" Target="http://alex-book.ru/catalog?sort=id-asc&amp;active_dialog_slug=zagadka-za-zagadkoy&amp;per_page=20&amp;page=45" TargetMode="External"/><Relationship Id="rId268" Type="http://schemas.openxmlformats.org/officeDocument/2006/relationships/hyperlink" Target="http://alex-book.ru/catalog?sort=id-asc&amp;active_dialog_slug=ya-igrayu&amp;per_page=20&amp;page=9" TargetMode="External"/><Relationship Id="rId475" Type="http://schemas.openxmlformats.org/officeDocument/2006/relationships/hyperlink" Target="http://alex-book.ru/catalog?sort=id-asc&amp;active_dialog_slug=t-gorbacheva-bukvar-ot-a-do-ya&amp;per_page=20&amp;page=25" TargetMode="External"/><Relationship Id="rId682" Type="http://schemas.openxmlformats.org/officeDocument/2006/relationships/hyperlink" Target="http://www.slovo-book.ru/cover/9785912828225.jpg" TargetMode="External"/><Relationship Id="rId32" Type="http://schemas.openxmlformats.org/officeDocument/2006/relationships/hyperlink" Target="http://alex-book.ru/catalog?sort=id-asc&amp;active_dialog_slug=luchshaya-raskraska&amp;per_page=20&amp;page=7" TargetMode="External"/><Relationship Id="rId128" Type="http://schemas.openxmlformats.org/officeDocument/2006/relationships/hyperlink" Target="http://alex-book.ru/catalog?sort=id-asc&amp;active_dialog_slug=yulya&amp;per_page=20&amp;page=23" TargetMode="External"/><Relationship Id="rId335" Type="http://schemas.openxmlformats.org/officeDocument/2006/relationships/hyperlink" Target="http://alex-book.ru/catalog?sort=id-asc&amp;active_dialog_slug=skazochnaya-progulka&amp;per_page=20&amp;page=18" TargetMode="External"/><Relationship Id="rId542" Type="http://schemas.openxmlformats.org/officeDocument/2006/relationships/hyperlink" Target="http://alex-book.ru/catalog?sort=id-asc&amp;active_dialog_slug=lilya&amp;per_page=20&amp;page=23" TargetMode="External"/><Relationship Id="rId181" Type="http://schemas.openxmlformats.org/officeDocument/2006/relationships/hyperlink" Target="http://alex-book.ru/catalog?sort=id-asc&amp;active_dialog_slug=kurochka-ryaba-4&amp;per_page=20&amp;page=45" TargetMode="External"/><Relationship Id="rId402" Type="http://schemas.openxmlformats.org/officeDocument/2006/relationships/hyperlink" Target="http://alex-book.ru/catalog?sort=id-asc&amp;active_dialog_slug=vo-sadu-li-v-ogorode&amp;per_page=20&amp;page=44" TargetMode="External"/><Relationship Id="rId279" Type="http://schemas.openxmlformats.org/officeDocument/2006/relationships/hyperlink" Target="http://alex-book.ru/catalog?sort=id-asc&amp;active_dialog_slug=zimove-2&amp;per_page=20&amp;page=46" TargetMode="External"/><Relationship Id="rId486" Type="http://schemas.openxmlformats.org/officeDocument/2006/relationships/hyperlink" Target="http://alex-book.ru/catalog?sort=id-asc&amp;active_dialog_slug=tehnika-2&amp;per_page=20&amp;page=19" TargetMode="External"/><Relationship Id="rId693" Type="http://schemas.openxmlformats.org/officeDocument/2006/relationships/hyperlink" Target="http://alex-book.ru/catalog?sort=id-asc&amp;active_dialog_slug=ya-uchus-pisat&amp;per_page=20&amp;page=33" TargetMode="External"/><Relationship Id="rId707" Type="http://schemas.openxmlformats.org/officeDocument/2006/relationships/hyperlink" Target="http://alex-book.ru/catalog?sort=id-asc&amp;active_dialog_slug=kurochka-ryaba&amp;per_page=20&amp;page=35" TargetMode="External"/><Relationship Id="rId43" Type="http://schemas.openxmlformats.org/officeDocument/2006/relationships/hyperlink" Target="http://alex-book.ru/catalog?sort=id-asc&amp;active_dialog_slug=veselye-stihi&amp;per_page=20&amp;page=48" TargetMode="External"/><Relationship Id="rId139" Type="http://schemas.openxmlformats.org/officeDocument/2006/relationships/hyperlink" Target="http://alex-book.ru/catalog?sort=id-asc&amp;active_dialog_slug=skazki-2&amp;per_page=20&amp;page=39" TargetMode="External"/><Relationship Id="rId346" Type="http://schemas.openxmlformats.org/officeDocument/2006/relationships/hyperlink" Target="http://alex-book.ru/catalog?sort=id-asc&amp;active_dialog_slug=skorogovorki-malysham&amp;per_page=20&amp;page=43" TargetMode="External"/><Relationship Id="rId553" Type="http://schemas.openxmlformats.org/officeDocument/2006/relationships/hyperlink" Target="http://www.slovo-book.ru/coveran/978500033999200027.jpg" TargetMode="External"/><Relationship Id="rId760" Type="http://schemas.openxmlformats.org/officeDocument/2006/relationships/hyperlink" Target="http://alex-book.ru/catalog?sort=id-asc&amp;active_dialog_slug=ya-uchus-schitat&amp;per_page=20&amp;page=41" TargetMode="External"/><Relationship Id="rId85" Type="http://schemas.openxmlformats.org/officeDocument/2006/relationships/hyperlink" Target="http://alex-book.ru/catalog?sort=id-asc&amp;active_dialog_slug=anya&amp;per_page=20&amp;page=22" TargetMode="External"/><Relationship Id="rId150" Type="http://schemas.openxmlformats.org/officeDocument/2006/relationships/hyperlink" Target="http://slovo-book.ru/cover/4673738097v08.jpg" TargetMode="External"/><Relationship Id="rId192" Type="http://schemas.openxmlformats.org/officeDocument/2006/relationships/hyperlink" Target="http://alex-book.ru/catalog?sort=id-asc&amp;active_dialog_slug=edem-plavaem-letaem&amp;per_page=20&amp;page=23" TargetMode="External"/><Relationship Id="rId206" Type="http://schemas.openxmlformats.org/officeDocument/2006/relationships/hyperlink" Target="http://www.slovo-book.ru/cover/4673738097954.jpg" TargetMode="External"/><Relationship Id="rId413" Type="http://schemas.openxmlformats.org/officeDocument/2006/relationships/hyperlink" Target="http://www.slovo-book.ru/cover/9785912827587.jpg" TargetMode="External"/><Relationship Id="rId595" Type="http://schemas.openxmlformats.org/officeDocument/2006/relationships/hyperlink" Target="http://alex-book.ru/catalog?sort=id-asc&amp;active_dialog_slug=uchimsya-pisat-po-tochkam&amp;per_page=20&amp;page=33" TargetMode="External"/><Relationship Id="rId248" Type="http://schemas.openxmlformats.org/officeDocument/2006/relationships/hyperlink" Target="http://alex-book.ru/catalog?sort=id-asc&amp;active_dialog_slug=dlya-malyutok&amp;per_page=20&amp;page=15" TargetMode="External"/><Relationship Id="rId455" Type="http://schemas.openxmlformats.org/officeDocument/2006/relationships/hyperlink" Target="http://alex-book.ru/catalog?sort=id-asc&amp;active_dialog_slug=raz-dva-tri&amp;per_page=20&amp;page=34" TargetMode="External"/><Relationship Id="rId497" Type="http://schemas.openxmlformats.org/officeDocument/2006/relationships/hyperlink" Target="http://alex-book.ru/catalog?sort=id-asc&amp;active_dialog_slug=vo-dvore&amp;per_page=20&amp;page=10" TargetMode="External"/><Relationship Id="rId620" Type="http://schemas.openxmlformats.org/officeDocument/2006/relationships/hyperlink" Target="http://alex-book.ru/catalog?sort=id-asc&amp;active_dialog_slug=ira&amp;per_page=20&amp;page=23" TargetMode="External"/><Relationship Id="rId662" Type="http://schemas.openxmlformats.org/officeDocument/2006/relationships/hyperlink" Target="http://alex-book.ru/catalog?sort=id-asc&amp;active_dialog_slug=plakat-tablica-umnozheniya&amp;per_page=20&amp;page=30" TargetMode="External"/><Relationship Id="rId718" Type="http://schemas.openxmlformats.org/officeDocument/2006/relationships/hyperlink" Target="http://alex-book.ru/catalog?sort=id-asc&amp;active_dialog_slug=azbuka-malchikam&amp;per_page=20&amp;page=36" TargetMode="External"/><Relationship Id="rId12" Type="http://schemas.openxmlformats.org/officeDocument/2006/relationships/hyperlink" Target="http://alex-book.ru/catalog?sort=id-asc&amp;active_dialog_slug=moi-risunki&amp;per_page=20&amp;page=7" TargetMode="External"/><Relationship Id="rId108" Type="http://schemas.openxmlformats.org/officeDocument/2006/relationships/hyperlink" Target="http://alex-book.ru/catalog?sort=id-asc&amp;active_dialog_slug=edem-plavaem-letaem-6&amp;per_page=20&amp;page=16" TargetMode="External"/><Relationship Id="rId315" Type="http://schemas.openxmlformats.org/officeDocument/2006/relationships/hyperlink" Target="http://alex-book.ru/catalog?sort=id-asc&amp;active_dialog_slug=pochitaem-lisa-nochlezhnica&amp;per_page=20&amp;page=9" TargetMode="External"/><Relationship Id="rId357" Type="http://schemas.openxmlformats.org/officeDocument/2006/relationships/hyperlink" Target="http://alex-book.ru/catalog?sort=id-asc&amp;active_dialog_slug=dva-zhadnyh-medvezhonka-2&amp;per_page=20&amp;page=46" TargetMode="External"/><Relationship Id="rId522" Type="http://schemas.openxmlformats.org/officeDocument/2006/relationships/hyperlink" Target="http://alex-book.ru/catalog?sort=id-asc&amp;active_dialog_slug=raskras-sam&amp;per_page=20&amp;page=11" TargetMode="External"/><Relationship Id="rId54" Type="http://schemas.openxmlformats.org/officeDocument/2006/relationships/hyperlink" Target="http://alex-book.ru/catalog?sort=id-asc&amp;active_dialog_slug=veselye-stishki&amp;per_page=20&amp;page=45" TargetMode="External"/><Relationship Id="rId96" Type="http://schemas.openxmlformats.org/officeDocument/2006/relationships/hyperlink" Target="http://alex-book.ru/catalog?sort=id-asc&amp;active_dialog_slug=medved&amp;per_page=20&amp;page=7" TargetMode="External"/><Relationship Id="rId161" Type="http://schemas.openxmlformats.org/officeDocument/2006/relationships/hyperlink" Target="http://alex-book.ru/catalog?sort=id-asc&amp;active_dialog_slug=princessy-2&amp;per_page=20&amp;page=9" TargetMode="External"/><Relationship Id="rId217" Type="http://schemas.openxmlformats.org/officeDocument/2006/relationships/hyperlink" Target="http://alex-book.ru/catalog?sort=id-asc&amp;active_dialog_slug=pervye-risunki-2&amp;per_page=20&amp;page=16" TargetMode="External"/><Relationship Id="rId399" Type="http://schemas.openxmlformats.org/officeDocument/2006/relationships/hyperlink" Target="http://alex-book.ru/catalog?sort=id-asc&amp;active_dialog_slug=kto-zdes-zhivet&amp;per_page=20&amp;page=44" TargetMode="External"/><Relationship Id="rId564" Type="http://schemas.openxmlformats.org/officeDocument/2006/relationships/hyperlink" Target="http://www.slovo-book.ru/coveran/978500033999200040.jpg" TargetMode="External"/><Relationship Id="rId771" Type="http://schemas.openxmlformats.org/officeDocument/2006/relationships/hyperlink" Target="http://alex-book.ru/catalog?sort=id-asc&amp;active_dialog_slug=lisichka&amp;per_page=20&amp;page=7" TargetMode="External"/><Relationship Id="rId259" Type="http://schemas.openxmlformats.org/officeDocument/2006/relationships/hyperlink" Target="http://alex-book.ru/catalog?sort=id-asc&amp;active_dialog_slug=speshim-na-pomoshch&amp;per_page=20&amp;page=17" TargetMode="External"/><Relationship Id="rId424" Type="http://schemas.openxmlformats.org/officeDocument/2006/relationships/hyperlink" Target="http://www.slovo-book.ru/coveran/9785912827594.jpg" TargetMode="External"/><Relationship Id="rId466" Type="http://schemas.openxmlformats.org/officeDocument/2006/relationships/hyperlink" Target="http://alex-book.ru/catalog?sort=id-asc&amp;active_dialog_slug=skazki-i-poteshki-oblozhka-s-zolotoy-folgoy&amp;per_page=20&amp;page=39" TargetMode="External"/><Relationship Id="rId631" Type="http://schemas.openxmlformats.org/officeDocument/2006/relationships/hyperlink" Target="http://alex-book.ru/catalog?sort=id-asc&amp;active_dialog_slug=pishem-i-risuem-po-kletochkam&amp;per_page=20&amp;page=32" TargetMode="External"/><Relationship Id="rId673" Type="http://schemas.openxmlformats.org/officeDocument/2006/relationships/hyperlink" Target="http://alex-book.ru/catalog?sort=id-asc&amp;active_dialog_slug=ya-uchus&amp;per_page=20&amp;page=22" TargetMode="External"/><Relationship Id="rId729" Type="http://schemas.openxmlformats.org/officeDocument/2006/relationships/hyperlink" Target="http://www.slovo-book.ru/cover/9785912827457.jpg" TargetMode="External"/><Relationship Id="rId23" Type="http://schemas.openxmlformats.org/officeDocument/2006/relationships/hyperlink" Target="http://alex-book.ru/catalog?sort=id-asc&amp;active_dialog_slug=voennaya-tehnika-2&amp;per_page=20&amp;page=19" TargetMode="External"/><Relationship Id="rId119" Type="http://schemas.openxmlformats.org/officeDocument/2006/relationships/hyperlink" Target="http://alex-book.ru/catalog?sort=id-asc&amp;active_dialog_slug=kto-gde-zhivet-3&amp;per_page=20&amp;page=37" TargetMode="External"/><Relationship Id="rId270" Type="http://schemas.openxmlformats.org/officeDocument/2006/relationships/hyperlink" Target="http://alex-book.ru/catalog?sort=id-asc&amp;active_dialog_slug=igrayu-sam&amp;per_page=20&amp;page=9" TargetMode="External"/><Relationship Id="rId326" Type="http://schemas.openxmlformats.org/officeDocument/2006/relationships/hyperlink" Target="http://alex-book.ru/catalog?sort=id-asc&amp;active_dialog_slug=ot-tochki-k-tochke-propisi&amp;per_page=20&amp;page=34" TargetMode="External"/><Relationship Id="rId533" Type="http://schemas.openxmlformats.org/officeDocument/2006/relationships/hyperlink" Target="http://alex-book.ru/catalog?sort=id-asc&amp;active_dialog_slug=dikie-zhivotnye&amp;per_page=20&amp;page=10" TargetMode="External"/><Relationship Id="rId65" Type="http://schemas.openxmlformats.org/officeDocument/2006/relationships/hyperlink" Target="http://alex-book.ru/catalog?sort=id-asc&amp;active_dialog_slug=vyrezayu-sam&amp;per_page=20&amp;page=23" TargetMode="External"/><Relationship Id="rId130" Type="http://schemas.openxmlformats.org/officeDocument/2006/relationships/hyperlink" Target="http://alex-book.ru/catalog?sort=id-asc&amp;active_dialog_slug=malchikam&amp;per_page=20&amp;page=13" TargetMode="External"/><Relationship Id="rId368" Type="http://schemas.openxmlformats.org/officeDocument/2006/relationships/hyperlink" Target="http://alex-book.ru/catalog?sort=id-asc&amp;active_dialog_slug=knizhka-o-tehnike&amp;per_page=20&amp;page=48" TargetMode="External"/><Relationship Id="rId575" Type="http://schemas.openxmlformats.org/officeDocument/2006/relationships/hyperlink" Target="http://www.slovo-book.ru/coveran/9785912825583.jpg" TargetMode="External"/><Relationship Id="rId740" Type="http://schemas.openxmlformats.org/officeDocument/2006/relationships/hyperlink" Target="http://www.slovo-book.ru/cover/9785912826986.jpg" TargetMode="External"/><Relationship Id="rId782" Type="http://schemas.openxmlformats.org/officeDocument/2006/relationships/hyperlink" Target="http://alex-book.ru/catalog?sort=id-asc&amp;active_dialog_slug=lyubimye-stihi-i-skazki-k-chukovskiy&amp;per_page=20&amp;page=39" TargetMode="External"/><Relationship Id="rId172" Type="http://schemas.openxmlformats.org/officeDocument/2006/relationships/hyperlink" Target="http://alex-book.ru/catalog?sort=id-asc&amp;active_dialog_slug=azbuka-12&amp;per_page=20&amp;page=45" TargetMode="External"/><Relationship Id="rId228" Type="http://schemas.openxmlformats.org/officeDocument/2006/relationships/hyperlink" Target="http://alex-book.ru/catalog?sort=id-asc&amp;active_dialog_slug=v-stepanov-vesnushki&amp;per_page=20&amp;page=38" TargetMode="External"/><Relationship Id="rId435" Type="http://schemas.openxmlformats.org/officeDocument/2006/relationships/hyperlink" Target="http://alex-book.ru/catalog?sort=id-asc&amp;active_dialog_slug=samye-prekrasnye&amp;per_page=20&amp;page=19" TargetMode="External"/><Relationship Id="rId477" Type="http://schemas.openxmlformats.org/officeDocument/2006/relationships/hyperlink" Target="http://alex-book.ru/catalog?sort=id-asc&amp;active_dialog_slug=ya-igrayu-2&amp;per_page=20&amp;page=15" TargetMode="External"/><Relationship Id="rId600" Type="http://schemas.openxmlformats.org/officeDocument/2006/relationships/hyperlink" Target="http://alex-book.ru/catalog?sort=id-asc&amp;active_dialog_slug=chudo-kosmos&amp;per_page=20&amp;page=18" TargetMode="External"/><Relationship Id="rId642" Type="http://schemas.openxmlformats.org/officeDocument/2006/relationships/hyperlink" Target="http://alex-book.ru/catalog?sort=id-asc&amp;active_dialog_slug=k-chukovskiy-barmaley&amp;per_page=20&amp;page=37" TargetMode="External"/><Relationship Id="rId684" Type="http://schemas.openxmlformats.org/officeDocument/2006/relationships/hyperlink" Target="http://www.slovo-book.ru/cover/9785912828348.jpg" TargetMode="External"/><Relationship Id="rId281" Type="http://schemas.openxmlformats.org/officeDocument/2006/relationships/hyperlink" Target="http://alex-book.ru/catalog?sort=id-asc&amp;active_dialog_slug=morozko&amp;per_page=20&amp;page=46" TargetMode="External"/><Relationship Id="rId337" Type="http://schemas.openxmlformats.org/officeDocument/2006/relationships/hyperlink" Target="http://alex-book.ru/catalog?sort=id-asc&amp;active_dialog_slug=mashiny-v-gorode&amp;per_page=20&amp;page=17" TargetMode="External"/><Relationship Id="rId502" Type="http://schemas.openxmlformats.org/officeDocument/2006/relationships/hyperlink" Target="http://alex-book.ru/catalog?sort=id-asc&amp;active_dialog_slug=dikie-zhivotnye-00039&amp;per_page=20&amp;page=26" TargetMode="External"/><Relationship Id="rId34" Type="http://schemas.openxmlformats.org/officeDocument/2006/relationships/hyperlink" Target="http://alex-book.ru/catalog?sort=id-asc&amp;active_dialog_slug=dlya-samyh-malenkih&amp;per_page=20&amp;page=7" TargetMode="External"/><Relationship Id="rId76" Type="http://schemas.openxmlformats.org/officeDocument/2006/relationships/hyperlink" Target="http://alex-book.ru/catalog?sort=id-asc&amp;active_dialog_slug=krasnaya-shapochka-2&amp;per_page=20&amp;page=48" TargetMode="External"/><Relationship Id="rId141" Type="http://schemas.openxmlformats.org/officeDocument/2006/relationships/hyperlink" Target="http://alex-book.ru/catalog?sort=id-asc&amp;active_dialog_slug=igrushki-dlya-malchikov&amp;per_page=20&amp;page=19" TargetMode="External"/><Relationship Id="rId379" Type="http://schemas.openxmlformats.org/officeDocument/2006/relationships/hyperlink" Target="http://alex-book.ru/catalog?sort=id-asc&amp;active_dialog_slug=v-gostyah-u-zveryat&amp;per_page=20&amp;page=42" TargetMode="External"/><Relationship Id="rId544" Type="http://schemas.openxmlformats.org/officeDocument/2006/relationships/hyperlink" Target="http://alex-book.ru/catalog?sort=id-asc&amp;active_dialog_slug=plakat-pishi-pravilno&amp;per_page=20&amp;page=30" TargetMode="External"/><Relationship Id="rId586" Type="http://schemas.openxmlformats.org/officeDocument/2006/relationships/hyperlink" Target="http://www.slovo-book.ru/coveran/9785912829116.jpg" TargetMode="External"/><Relationship Id="rId751" Type="http://schemas.openxmlformats.org/officeDocument/2006/relationships/hyperlink" Target="http://alex-book.ru/catalog?sort=id-asc&amp;active_dialog_slug=zhivotnyy-mir-zemli&amp;per_page=20&amp;page=40" TargetMode="External"/><Relationship Id="rId793" Type="http://schemas.openxmlformats.org/officeDocument/2006/relationships/hyperlink" Target="http://alex-book.ru/catalog?active_dialog_slug=kapibara&amp;per_page=20&amp;page=1" TargetMode="External"/><Relationship Id="rId807" Type="http://schemas.openxmlformats.org/officeDocument/2006/relationships/hyperlink" Target="https://alex-book.ru/catalog?search=%D0%91%D0%BE%D0%BB%D1%8C%D1%88%D0%B8%D0%B5&amp;active_dialog_slug=bolshie-mashiny-3&amp;per_page=20&amp;page=1" TargetMode="External"/><Relationship Id="rId7" Type="http://schemas.openxmlformats.org/officeDocument/2006/relationships/hyperlink" Target="http://alex-book.ru/catalog?sort=id-asc&amp;active_dialog_slug=matematika-skladyvaem-i-vychitaem-do-20-chast-1&amp;per_page=20&amp;page=26" TargetMode="External"/><Relationship Id="rId183" Type="http://schemas.openxmlformats.org/officeDocument/2006/relationships/hyperlink" Target="http://alex-book.ru/catalog?sort=id-asc&amp;active_dialog_slug=v-nashem-dvore&amp;per_page=20&amp;page=44" TargetMode="External"/><Relationship Id="rId239" Type="http://schemas.openxmlformats.org/officeDocument/2006/relationships/hyperlink" Target="http://alex-book.ru/catalog?sort=id-asc&amp;active_dialog_slug=risuem-pervye-figury&amp;per_page=20&amp;page=33" TargetMode="External"/><Relationship Id="rId390" Type="http://schemas.openxmlformats.org/officeDocument/2006/relationships/hyperlink" Target="http://alex-book.ru/catalog?sort=id-asc&amp;active_dialog_slug=geometricheskie-figury-3&amp;per_page=20&amp;page=44" TargetMode="External"/><Relationship Id="rId404" Type="http://schemas.openxmlformats.org/officeDocument/2006/relationships/hyperlink" Target="http://alex-book.ru/catalog?sort=id-asc&amp;active_dialog_slug=poehali&amp;per_page=20&amp;page=43" TargetMode="External"/><Relationship Id="rId446" Type="http://schemas.openxmlformats.org/officeDocument/2006/relationships/hyperlink" Target="http://alex-book.ru/catalog?sort=id-asc&amp;active_dialog_slug=dva-zhadnyh-medvezhonka&amp;per_page=20&amp;page=34" TargetMode="External"/><Relationship Id="rId611" Type="http://schemas.openxmlformats.org/officeDocument/2006/relationships/hyperlink" Target="http://alex-book.ru/catalog?sort=id-asc&amp;active_dialog_slug=dasha&amp;per_page=20&amp;page=22" TargetMode="External"/><Relationship Id="rId653" Type="http://schemas.openxmlformats.org/officeDocument/2006/relationships/hyperlink" Target="http://alex-book.ru/catalog?sort=id-asc&amp;active_dialog_slug=plakat-ryad-chisel&amp;per_page=20&amp;page=30" TargetMode="External"/><Relationship Id="rId250" Type="http://schemas.openxmlformats.org/officeDocument/2006/relationships/hyperlink" Target="http://alex-book.ru/catalog?sort=id-asc&amp;active_dialog_slug=vo-dvore-2&amp;per_page=20&amp;page=17" TargetMode="External"/><Relationship Id="rId292" Type="http://schemas.openxmlformats.org/officeDocument/2006/relationships/hyperlink" Target="http://alex-book.ru/catalog?sort=id-asc&amp;active_dialog_slug=krasnaya-shapochka&amp;per_page=20&amp;page=36" TargetMode="External"/><Relationship Id="rId306" Type="http://schemas.openxmlformats.org/officeDocument/2006/relationships/hyperlink" Target="http://alex-book.ru/catalog?sort=id-asc&amp;active_dialog_slug=v-lesu-3&amp;per_page=20&amp;page=17" TargetMode="External"/><Relationship Id="rId488" Type="http://schemas.openxmlformats.org/officeDocument/2006/relationships/hyperlink" Target="http://alex-book.ru/catalog?sort=id-asc&amp;active_dialog_slug=samye-modnye&amp;per_page=20&amp;page=14" TargetMode="External"/><Relationship Id="rId695" Type="http://schemas.openxmlformats.org/officeDocument/2006/relationships/hyperlink" Target="http://alex-book.ru/catalog?sort=id-asc&amp;active_dialog_slug=ocharovatelnye-princessy&amp;per_page=20&amp;page=22" TargetMode="External"/><Relationship Id="rId709" Type="http://schemas.openxmlformats.org/officeDocument/2006/relationships/hyperlink" Target="http://alex-book.ru/catalog?sort=id-asc&amp;active_dialog_slug=kolobok&amp;per_page=20&amp;page=35" TargetMode="External"/><Relationship Id="rId45" Type="http://schemas.openxmlformats.org/officeDocument/2006/relationships/hyperlink" Target="http://alex-book.ru/catalog?sort=id-asc&amp;active_dialog_slug=azbuka-13&amp;per_page=20&amp;page=48" TargetMode="External"/><Relationship Id="rId87" Type="http://schemas.openxmlformats.org/officeDocument/2006/relationships/hyperlink" Target="http://alex-book.ru/catalog?sort=id-asc&amp;active_dialog_slug=kak-umyvayutsya-zveryata&amp;per_page=20&amp;page=42" TargetMode="External"/><Relationship Id="rId110" Type="http://schemas.openxmlformats.org/officeDocument/2006/relationships/hyperlink" Target="http://alex-book.ru/catalog?sort=id-asc&amp;active_dialog_slug=dlya-malyshey-2&amp;per_page=20&amp;page=15" TargetMode="External"/><Relationship Id="rId348" Type="http://schemas.openxmlformats.org/officeDocument/2006/relationships/hyperlink" Target="http://alex-book.ru/catalog?sort=id-asc&amp;active_dialog_slug=obuchenie-gramote-razvivaem-ustnuyu-rech&amp;per_page=20&amp;page=25" TargetMode="External"/><Relationship Id="rId513" Type="http://schemas.openxmlformats.org/officeDocument/2006/relationships/hyperlink" Target="http://www.slovo-book.ru/cover/978500033999200058.jpg" TargetMode="External"/><Relationship Id="rId555" Type="http://schemas.openxmlformats.org/officeDocument/2006/relationships/hyperlink" Target="http://www.slovo-book.ru/coveran/978500033999200031.jpg" TargetMode="External"/><Relationship Id="rId597" Type="http://schemas.openxmlformats.org/officeDocument/2006/relationships/hyperlink" Target="http://alex-book.ru/catalog?sort=id-asc&amp;active_dialog_slug=skazki&amp;per_page=20&amp;page=18" TargetMode="External"/><Relationship Id="rId720" Type="http://schemas.openxmlformats.org/officeDocument/2006/relationships/hyperlink" Target="http://alex-book.ru/catalog?sort=id-asc&amp;active_dialog_slug=a-barto-kniga-stihov&amp;per_page=20&amp;page=40" TargetMode="External"/><Relationship Id="rId762" Type="http://schemas.openxmlformats.org/officeDocument/2006/relationships/hyperlink" Target="http://alex-book.ru/catalog?sort=id-asc&amp;active_dialog_slug=lyubimye-skazki&amp;per_page=20&amp;page=40" TargetMode="External"/><Relationship Id="rId152" Type="http://schemas.openxmlformats.org/officeDocument/2006/relationships/hyperlink" Target="http://alex-book.ru/catalog?sort=id-asc&amp;active_dialog_slug=progulka-po-moryu&amp;per_page=20&amp;page=9" TargetMode="External"/><Relationship Id="rId194" Type="http://schemas.openxmlformats.org/officeDocument/2006/relationships/hyperlink" Target="http://www.slovo-book.ru/cover/9785912820038.jpg" TargetMode="External"/><Relationship Id="rId208" Type="http://schemas.openxmlformats.org/officeDocument/2006/relationships/hyperlink" Target="http://www.slovo-book.ru/cover/4673738097978.jpg" TargetMode="External"/><Relationship Id="rId415" Type="http://schemas.openxmlformats.org/officeDocument/2006/relationships/hyperlink" Target="http://alex-book.ru/catalog?sort=id-asc&amp;active_dialog_slug=obuchenie-gramote-uchimsya-pisat-bukvy-chast-2&amp;per_page=20&amp;page=25" TargetMode="External"/><Relationship Id="rId457" Type="http://schemas.openxmlformats.org/officeDocument/2006/relationships/hyperlink" Target="http://alex-book.ru/catalog?sort=id-asc&amp;active_dialog_slug=veselye-bukvy&amp;per_page=20&amp;page=33" TargetMode="External"/><Relationship Id="rId622" Type="http://schemas.openxmlformats.org/officeDocument/2006/relationships/hyperlink" Target="http://alex-book.ru/catalog?sort=id-asc&amp;active_dialog_slug=smeshnye-malyshi&amp;per_page=20&amp;page=24" TargetMode="External"/><Relationship Id="rId261" Type="http://schemas.openxmlformats.org/officeDocument/2006/relationships/hyperlink" Target="http://alex-book.ru/catalog?sort=id-asc&amp;active_dialog_slug=kto-kakogo-cveta&amp;per_page=20&amp;page=15" TargetMode="External"/><Relationship Id="rId499" Type="http://schemas.openxmlformats.org/officeDocument/2006/relationships/hyperlink" Target="http://alex-book.ru/catalog?categories%5b%5d=a5-s-nakleykami-seriya-knizhka-igrushka&amp;active_dialog_slug=v-lesu-2&amp;per_page=20&amp;page=1" TargetMode="External"/><Relationship Id="rId664" Type="http://schemas.openxmlformats.org/officeDocument/2006/relationships/hyperlink" Target="http://alex-book.ru/catalog?sort=id-asc&amp;active_dialog_slug=umnye-zveryata&amp;per_page=20&amp;page=22" TargetMode="External"/><Relationship Id="rId14" Type="http://schemas.openxmlformats.org/officeDocument/2006/relationships/hyperlink" Target="http://alex-book.ru/catalog?sort=id-asc&amp;active_dialog_slug=spectransport&amp;per_page=20&amp;page=7" TargetMode="External"/><Relationship Id="rId56" Type="http://schemas.openxmlformats.org/officeDocument/2006/relationships/hyperlink" Target="http://alex-book.ru/catalog?sort=id-asc&amp;active_dialog_slug=bukvar-gorbacheva-t-a&amp;per_page=20&amp;page=39" TargetMode="External"/><Relationship Id="rId317" Type="http://schemas.openxmlformats.org/officeDocument/2006/relationships/hyperlink" Target="http://alex-book.ru/catalog?sort=id-asc&amp;active_dialog_slug=pochitaem-k-chukovskiy-muha-cokotuha&amp;per_page=20&amp;page=9" TargetMode="External"/><Relationship Id="rId359" Type="http://schemas.openxmlformats.org/officeDocument/2006/relationships/hyperlink" Target="http://alex-book.ru/catalog?sort=id-asc&amp;active_dialog_slug=k-chukovskiy-toptygin-i-lisa-2&amp;per_page=20&amp;page=47" TargetMode="External"/><Relationship Id="rId524" Type="http://schemas.openxmlformats.org/officeDocument/2006/relationships/hyperlink" Target="http://alex-book.ru/catalog?sort=id-asc&amp;active_dialog_slug=bolshoe-puteshestvie&amp;per_page=20&amp;page=13" TargetMode="External"/><Relationship Id="rId566" Type="http://schemas.openxmlformats.org/officeDocument/2006/relationships/hyperlink" Target="http://www.slovo-book.ru/coveran/978500033999200047.jpg" TargetMode="External"/><Relationship Id="rId731" Type="http://schemas.openxmlformats.org/officeDocument/2006/relationships/hyperlink" Target="http://alex-book.ru/catalog?sort=id-asc&amp;active_dialog_slug=u-nas-v-lesu&amp;per_page=20&amp;page=20" TargetMode="External"/><Relationship Id="rId773" Type="http://schemas.openxmlformats.org/officeDocument/2006/relationships/hyperlink" Target="http://alex-book.ru/catalog?sort=id-asc&amp;active_dialog_slug=raskras-skazku&amp;per_page=20&amp;page=11" TargetMode="External"/><Relationship Id="rId98" Type="http://schemas.openxmlformats.org/officeDocument/2006/relationships/hyperlink" Target="http://alex-book.ru/catalog?sort=id-asc&amp;active_dialog_slug=ya-samaya-krasivaya&amp;per_page=20&amp;page=21" TargetMode="External"/><Relationship Id="rId121" Type="http://schemas.openxmlformats.org/officeDocument/2006/relationships/hyperlink" Target="http://alex-book.ru/catalog?sort=id-asc&amp;active_dialog_slug=v-stepanov-doroga-na-melnicu&amp;per_page=20&amp;page=38" TargetMode="External"/><Relationship Id="rId163" Type="http://schemas.openxmlformats.org/officeDocument/2006/relationships/hyperlink" Target="http://alex-book.ru/catalog?sort=id-asc&amp;active_dialog_slug=moi-princessy&amp;per_page=20&amp;page=9" TargetMode="External"/><Relationship Id="rId219" Type="http://schemas.openxmlformats.org/officeDocument/2006/relationships/hyperlink" Target="http://alex-book.ru/catalog?sort=id-asc&amp;active_dialog_slug=veselye-risunki-2&amp;per_page=20&amp;page=15" TargetMode="External"/><Relationship Id="rId370" Type="http://schemas.openxmlformats.org/officeDocument/2006/relationships/hyperlink" Target="http://alex-book.ru/catalog?sort=id-asc&amp;active_dialog_slug=zabavnye-poteshki&amp;per_page=20&amp;page=47" TargetMode="External"/><Relationship Id="rId426" Type="http://schemas.openxmlformats.org/officeDocument/2006/relationships/hyperlink" Target="http://alex-book.ru/catalog?sort=id-asc&amp;active_dialog_slug=vremena-goda&amp;per_page=20&amp;page=40" TargetMode="External"/><Relationship Id="rId633" Type="http://schemas.openxmlformats.org/officeDocument/2006/relationships/hyperlink" Target="http://alex-book.ru/catalog?sort=id-asc&amp;active_dialog_slug=vot-my-kakie&amp;per_page=20&amp;page=13" TargetMode="External"/><Relationship Id="rId230" Type="http://schemas.openxmlformats.org/officeDocument/2006/relationships/hyperlink" Target="http://alex-book.ru/catalog?sort=id-asc&amp;active_dialog_slug=k-chukovskiy-telefon&amp;per_page=20&amp;page=37" TargetMode="External"/><Relationship Id="rId468" Type="http://schemas.openxmlformats.org/officeDocument/2006/relationships/hyperlink" Target="http://alex-book.ru/catalog?sort=id-asc&amp;active_dialog_slug=zhivotnyy-mir-zemli-oblozhka-s-zolotoy-folgoy&amp;per_page=20&amp;page=39" TargetMode="External"/><Relationship Id="rId675" Type="http://schemas.openxmlformats.org/officeDocument/2006/relationships/hyperlink" Target="http://alex-book.ru/catalog?sort=id-asc&amp;active_dialog_slug=azbuka-6&amp;per_page=20&amp;page=22" TargetMode="External"/><Relationship Id="rId25" Type="http://schemas.openxmlformats.org/officeDocument/2006/relationships/hyperlink" Target="http://alex-book.ru/catalog?sort=id-asc&amp;active_dialog_slug=v-nashem-lesu&amp;per_page=20&amp;page=20" TargetMode="External"/><Relationship Id="rId67" Type="http://schemas.openxmlformats.org/officeDocument/2006/relationships/hyperlink" Target="http://alex-book.ru/catalog?sort=id-asc&amp;active_dialog_slug=mashiny-2&amp;per_page=20&amp;page=20" TargetMode="External"/><Relationship Id="rId272" Type="http://schemas.openxmlformats.org/officeDocument/2006/relationships/hyperlink" Target="https://www.slovo-book.ru/cover/9785912820182.jpg" TargetMode="External"/><Relationship Id="rId328" Type="http://schemas.openxmlformats.org/officeDocument/2006/relationships/hyperlink" Target="http://alex-book.ru/catalog?sort=id-asc&amp;active_dialog_slug=treniruem-ruku-propisi&amp;per_page=20&amp;page=34" TargetMode="External"/><Relationship Id="rId535" Type="http://schemas.openxmlformats.org/officeDocument/2006/relationships/hyperlink" Target="http://alex-book.ru/catalog?sort=id-asc&amp;active_dialog_slug=azbuka&amp;per_page=20&amp;page=10" TargetMode="External"/><Relationship Id="rId577" Type="http://schemas.openxmlformats.org/officeDocument/2006/relationships/hyperlink" Target="http://www.slovo-book.ru/coveran/9785912826979.jpg" TargetMode="External"/><Relationship Id="rId700" Type="http://schemas.openxmlformats.org/officeDocument/2006/relationships/hyperlink" Target="http://alex-book.ru/catalog?sort=id-asc&amp;active_dialog_slug=oden-kuklu&amp;per_page=20&amp;page=24" TargetMode="External"/><Relationship Id="rId742" Type="http://schemas.openxmlformats.org/officeDocument/2006/relationships/hyperlink" Target="http://www.slovo-book.ru/cover/9785912825019.jpg" TargetMode="External"/><Relationship Id="rId132" Type="http://schemas.openxmlformats.org/officeDocument/2006/relationships/hyperlink" Target="http://alex-book.ru/catalog?sort=id-asc&amp;active_dialog_slug=zamechatelnyy-slonenok&amp;per_page=20&amp;page=12" TargetMode="External"/><Relationship Id="rId174" Type="http://schemas.openxmlformats.org/officeDocument/2006/relationships/hyperlink" Target="http://alex-book.ru/catalog?sort=id-asc&amp;active_dialog_slug=zveryata-3&amp;per_page=20&amp;page=45" TargetMode="External"/><Relationship Id="rId381" Type="http://schemas.openxmlformats.org/officeDocument/2006/relationships/hyperlink" Target="http://alex-book.ru/catalog?sort=id-asc&amp;active_dialog_slug=pryatki-na-gryadke&amp;per_page=20&amp;page=43" TargetMode="External"/><Relationship Id="rId602" Type="http://schemas.openxmlformats.org/officeDocument/2006/relationships/hyperlink" Target="http://alex-book.ru/catalog?sort=id-asc&amp;active_dialog_slug=k-chukovskiy-tarakanishche-i-drugie-skazki&amp;per_page=20&amp;page=41" TargetMode="External"/><Relationship Id="rId784" Type="http://schemas.openxmlformats.org/officeDocument/2006/relationships/hyperlink" Target="http://alex-book.ru/catalog?sort=id-asc&amp;active_dialog_slug=veselyy-urok&amp;per_page=20&amp;page=40" TargetMode="External"/><Relationship Id="rId241" Type="http://schemas.openxmlformats.org/officeDocument/2006/relationships/hyperlink" Target="https://www.slovo-book.ru/cover/9785912826627.jpg" TargetMode="External"/><Relationship Id="rId437" Type="http://schemas.openxmlformats.org/officeDocument/2006/relationships/hyperlink" Target="http://alex-book.ru/catalog?sort=id-asc&amp;active_dialog_slug=ozornye-zveryata&amp;per_page=20&amp;page=20" TargetMode="External"/><Relationship Id="rId479" Type="http://schemas.openxmlformats.org/officeDocument/2006/relationships/hyperlink" Target="http://alex-book.ru/catalog?sort=id-asc&amp;active_dialog_slug=risuem-mashiny&amp;per_page=20&amp;page=15" TargetMode="External"/><Relationship Id="rId644" Type="http://schemas.openxmlformats.org/officeDocument/2006/relationships/hyperlink" Target="http://www.slovo-book.ru/cover/978500033999200015.jpg" TargetMode="External"/><Relationship Id="rId686" Type="http://schemas.openxmlformats.org/officeDocument/2006/relationships/hyperlink" Target="http://www.slovo-book.ru/cover/9785912828355.jpg" TargetMode="External"/><Relationship Id="rId36" Type="http://schemas.openxmlformats.org/officeDocument/2006/relationships/hyperlink" Target="http://alex-book.ru/catalog?sort=id-asc&amp;active_dialog_slug=razreznaya-azbuka-i-schet&amp;per_page=20&amp;page=29" TargetMode="External"/><Relationship Id="rId283" Type="http://schemas.openxmlformats.org/officeDocument/2006/relationships/hyperlink" Target="http://alex-book.ru/catalog?sort=id-asc&amp;active_dialog_slug=snegurochka&amp;per_page=20&amp;page=36" TargetMode="External"/><Relationship Id="rId339" Type="http://schemas.openxmlformats.org/officeDocument/2006/relationships/hyperlink" Target="http://alex-book.ru/catalog?sort=id-asc&amp;active_dialog_slug=moy-papa&amp;per_page=20&amp;page=38" TargetMode="External"/><Relationship Id="rId490" Type="http://schemas.openxmlformats.org/officeDocument/2006/relationships/hyperlink" Target="http://alex-book.ru/catalog?sort=id-asc&amp;active_dialog_slug=veselye-princessy&amp;per_page=20&amp;page=14" TargetMode="External"/><Relationship Id="rId504" Type="http://schemas.openxmlformats.org/officeDocument/2006/relationships/hyperlink" Target="http://alex-book.ru/catalog?sort=id-asc&amp;active_dialog_slug=matematika-znakomstvo-s-ciframi&amp;per_page=20&amp;page=25" TargetMode="External"/><Relationship Id="rId546" Type="http://schemas.openxmlformats.org/officeDocument/2006/relationships/hyperlink" Target="http://alex-book.ru/catalog?sort=id-asc&amp;active_dialog_slug=zabavnye-zveryata-2&amp;per_page=20&amp;page=21" TargetMode="External"/><Relationship Id="rId711" Type="http://schemas.openxmlformats.org/officeDocument/2006/relationships/hyperlink" Target="http://alex-book.ru/catalog?sort=id-asc&amp;active_dialog_slug=lisa-zayac-i-petuh&amp;per_page=20&amp;page=35" TargetMode="External"/><Relationship Id="rId753" Type="http://schemas.openxmlformats.org/officeDocument/2006/relationships/hyperlink" Target="http://alex-book.ru/catalog?sort=id-asc&amp;active_dialog_slug=tili-bom-2&amp;per_page=20&amp;page=37" TargetMode="External"/><Relationship Id="rId78" Type="http://schemas.openxmlformats.org/officeDocument/2006/relationships/hyperlink" Target="http://alex-book.ru/catalog?sort=id-asc&amp;active_dialog_slug=volk-i-kozlyata-2&amp;per_page=20&amp;page=48" TargetMode="External"/><Relationship Id="rId101" Type="http://schemas.openxmlformats.org/officeDocument/2006/relationships/hyperlink" Target="http://alex-book.ru/catalog?sort=id-asc&amp;active_dialog_slug=malenkim-hudozhnikam&amp;per_page=20&amp;page=21" TargetMode="External"/><Relationship Id="rId143" Type="http://schemas.openxmlformats.org/officeDocument/2006/relationships/hyperlink" Target="http://alex-book.ru/catalog?sort=id-asc&amp;active_dialog_slug=igrushki-2&amp;per_page=20&amp;page=24" TargetMode="External"/><Relationship Id="rId185" Type="http://schemas.openxmlformats.org/officeDocument/2006/relationships/hyperlink" Target="http://alex-book.ru/catalog?sort=id-asc&amp;active_dialog_slug=zagadki&amp;per_page=20&amp;page=44" TargetMode="External"/><Relationship Id="rId350" Type="http://schemas.openxmlformats.org/officeDocument/2006/relationships/hyperlink" Target="http://alex-book.ru/catalog?sort=id-asc&amp;active_dialog_slug=matematika-uchimsya-reshat-zadachi-dlya-samyh-malenkih&amp;per_page=20&amp;page=25" TargetMode="External"/><Relationship Id="rId406" Type="http://schemas.openxmlformats.org/officeDocument/2006/relationships/hyperlink" Target="http://alex-book.ru/catalog?sort=id-asc&amp;active_dialog_slug=lesnaya-polyanka&amp;per_page=20&amp;page=42" TargetMode="External"/><Relationship Id="rId588" Type="http://schemas.openxmlformats.org/officeDocument/2006/relationships/hyperlink" Target="http://www.slovo-book.ru/coveran/9785912829123.jpg" TargetMode="External"/><Relationship Id="rId795" Type="http://schemas.openxmlformats.org/officeDocument/2006/relationships/hyperlink" Target="http://alex-book.ru/catalog?active_dialog_slug=veselye-kapibary&amp;per_page=20&amp;page=1" TargetMode="External"/><Relationship Id="rId809" Type="http://schemas.openxmlformats.org/officeDocument/2006/relationships/hyperlink" Target="http://alex-book.ru/catalog?search=%D0%B4%D0%BE%D0%BC%D0%B0%D1%88%D0%BD%D0%B8%D0%B5&amp;active_dialog_slug=domashnie-zhivotnye&amp;per_page=20&amp;page=1" TargetMode="External"/><Relationship Id="rId9" Type="http://schemas.openxmlformats.org/officeDocument/2006/relationships/hyperlink" Target="http://alex-book.ru/catalog?sort=id-asc&amp;active_dialog_slug=malyshi&amp;per_page=20&amp;page=6" TargetMode="External"/><Relationship Id="rId210" Type="http://schemas.openxmlformats.org/officeDocument/2006/relationships/hyperlink" Target="http://www.slovo-book.ru/cover/9785000336786.jpg" TargetMode="External"/><Relationship Id="rId392" Type="http://schemas.openxmlformats.org/officeDocument/2006/relationships/hyperlink" Target="http://alex-book.ru/catalog?sort=id-asc&amp;active_dialog_slug=umnye-mashiny&amp;per_page=20&amp;page=44" TargetMode="External"/><Relationship Id="rId448" Type="http://schemas.openxmlformats.org/officeDocument/2006/relationships/hyperlink" Target="http://alex-book.ru/catalog?sort=id-asc&amp;active_dialog_slug=matematika-uchimsya-reshat-zadachi&amp;per_page=20&amp;page=26" TargetMode="External"/><Relationship Id="rId613" Type="http://schemas.openxmlformats.org/officeDocument/2006/relationships/hyperlink" Target="http://www.slovo-book.ru/cover/978500033999200021.jpg" TargetMode="External"/><Relationship Id="rId655" Type="http://schemas.openxmlformats.org/officeDocument/2006/relationships/hyperlink" Target="http://alex-book.ru/catalog?sort=id-asc&amp;active_dialog_slug=rostomer-kosmos&amp;per_page=20&amp;page=29" TargetMode="External"/><Relationship Id="rId697" Type="http://schemas.openxmlformats.org/officeDocument/2006/relationships/hyperlink" Target="http://alex-book.ru/catalog?sort=id-asc&amp;active_dialog_slug=mudrye-skazki&amp;per_page=20&amp;page=40" TargetMode="External"/><Relationship Id="rId252" Type="http://schemas.openxmlformats.org/officeDocument/2006/relationships/hyperlink" Target="http://alex-book.ru/catalog?sort=id-asc&amp;active_dialog_slug=devochkam-2&amp;per_page=20&amp;page=16" TargetMode="External"/><Relationship Id="rId294" Type="http://schemas.openxmlformats.org/officeDocument/2006/relationships/hyperlink" Target="http://alex-book.ru/catalog?sort=id-asc&amp;active_dialog_slug=lyubimaya-mama&amp;per_page=20&amp;page=36" TargetMode="External"/><Relationship Id="rId308" Type="http://schemas.openxmlformats.org/officeDocument/2006/relationships/hyperlink" Target="http://alex-book.ru/catalog?sort=id-asc&amp;active_dialog_slug=moi-pervye-bukvy&amp;per_page=20&amp;page=32" TargetMode="External"/><Relationship Id="rId515" Type="http://schemas.openxmlformats.org/officeDocument/2006/relationships/hyperlink" Target="http://alex-book.ru/catalog?sort=id-asc&amp;active_dialog_slug=tanya&amp;per_page=20&amp;page=23" TargetMode="External"/><Relationship Id="rId722" Type="http://schemas.openxmlformats.org/officeDocument/2006/relationships/hyperlink" Target="http://alex-book.ru/catalog?sort=id-asc&amp;active_dialog_slug=azbuka-razreznaya&amp;per_page=20&amp;page=29" TargetMode="External"/><Relationship Id="rId47" Type="http://schemas.openxmlformats.org/officeDocument/2006/relationships/hyperlink" Target="http://alex-book.ru/catalog?sort=id-asc&amp;active_dialog_slug=medved-2&amp;per_page=20&amp;page=46" TargetMode="External"/><Relationship Id="rId89" Type="http://schemas.openxmlformats.org/officeDocument/2006/relationships/hyperlink" Target="http://alex-book.ru/catalog?sort=id-asc&amp;active_dialog_slug=veselye-ovoshchi&amp;per_page=20&amp;page=42" TargetMode="External"/><Relationship Id="rId112" Type="http://schemas.openxmlformats.org/officeDocument/2006/relationships/hyperlink" Target="http://alex-book.ru/catalog?sort=id-asc&amp;active_dialog_slug=skazochnye-princessy&amp;per_page=20&amp;page=11" TargetMode="External"/><Relationship Id="rId154" Type="http://schemas.openxmlformats.org/officeDocument/2006/relationships/hyperlink" Target="http://alex-book.ru/catalog?sort=id-asc&amp;active_dialog_slug=dinozavry&amp;per_page=20&amp;page=9" TargetMode="External"/><Relationship Id="rId361" Type="http://schemas.openxmlformats.org/officeDocument/2006/relationships/hyperlink" Target="http://alex-book.ru/catalog?sort=id-asc&amp;active_dialog_slug=zayac-hvasta-2&amp;per_page=20&amp;page=46" TargetMode="External"/><Relationship Id="rId557" Type="http://schemas.openxmlformats.org/officeDocument/2006/relationships/hyperlink" Target="http://www.slovo-book.ru/coveran/978500033999200030.jpg" TargetMode="External"/><Relationship Id="rId599" Type="http://schemas.openxmlformats.org/officeDocument/2006/relationships/hyperlink" Target="http://alex-book.ru/catalog?sort=id-asc&amp;active_dialog_slug=my-igraem&amp;per_page=20&amp;page=18" TargetMode="External"/><Relationship Id="rId764" Type="http://schemas.openxmlformats.org/officeDocument/2006/relationships/hyperlink" Target="http://alex-book.ru/catalog?sort=id-asc&amp;active_dialog_slug=skazki-3&amp;per_page=20&amp;page=40" TargetMode="External"/><Relationship Id="rId196" Type="http://schemas.openxmlformats.org/officeDocument/2006/relationships/hyperlink" Target="http://alex-book.ru/catalog?sort=id-asc&amp;active_dialog_slug=vertolety&amp;per_page=20&amp;page=19" TargetMode="External"/><Relationship Id="rId417" Type="http://schemas.openxmlformats.org/officeDocument/2006/relationships/hyperlink" Target="http://alex-book.ru/catalog?sort=id-asc&amp;active_dialog_slug=obuchenie-gramote-veselye-linii&amp;per_page=20&amp;page=25" TargetMode="External"/><Relationship Id="rId459" Type="http://schemas.openxmlformats.org/officeDocument/2006/relationships/hyperlink" Target="http://alex-book.ru/catalog?sort=id-asc&amp;active_dialog_slug=bolshie-bukvy&amp;per_page=20&amp;page=33" TargetMode="External"/><Relationship Id="rId624" Type="http://schemas.openxmlformats.org/officeDocument/2006/relationships/hyperlink" Target="http://alex-book.ru/catalog?sort=id-asc&amp;active_dialog_slug=glasnye-i-soglasnye-zvuki-i-bukvy-00005&amp;per_page=20&amp;page=26" TargetMode="External"/><Relationship Id="rId666" Type="http://schemas.openxmlformats.org/officeDocument/2006/relationships/hyperlink" Target="http://alex-book.ru/catalog?sort=id-asc&amp;active_dialog_slug=veselye-kartinki-3&amp;per_page=20&amp;page=21" TargetMode="External"/><Relationship Id="rId16" Type="http://schemas.openxmlformats.org/officeDocument/2006/relationships/hyperlink" Target="http://alex-book.ru/catalog?sort=id-asc&amp;active_dialog_slug=ozornye-malyshi&amp;per_page=20&amp;page=17" TargetMode="External"/><Relationship Id="rId221" Type="http://schemas.openxmlformats.org/officeDocument/2006/relationships/hyperlink" Target="http://alex-book.ru/catalog?sort=id-asc&amp;active_dialog_slug=ot-bukvy-k-bukve&amp;per_page=20&amp;page=34" TargetMode="External"/><Relationship Id="rId263" Type="http://schemas.openxmlformats.org/officeDocument/2006/relationships/hyperlink" Target="http://alex-book.ru/catalog?sort=id-asc&amp;active_dialog_slug=schitaem-i-risuem&amp;per_page=20&amp;page=17" TargetMode="External"/><Relationship Id="rId319" Type="http://schemas.openxmlformats.org/officeDocument/2006/relationships/hyperlink" Target="http://alex-book.ru/catalog?sort=id-asc&amp;active_dialog_slug=samolety&amp;per_page=20&amp;page=19" TargetMode="External"/><Relationship Id="rId470" Type="http://schemas.openxmlformats.org/officeDocument/2006/relationships/hyperlink" Target="http://alex-book.ru/catalog?sort=id-asc&amp;active_dialog_slug=k-chukovskiy-muha-cokotuha-skazki-oblozhka-s-zolotoy-folgoy&amp;per_page=20&amp;page=39" TargetMode="External"/><Relationship Id="rId526" Type="http://schemas.openxmlformats.org/officeDocument/2006/relationships/hyperlink" Target="http://alex-book.ru/catalog?sort=id-asc&amp;active_dialog_slug=na-sushe-i-na-more&amp;per_page=20&amp;page=15" TargetMode="External"/><Relationship Id="rId58" Type="http://schemas.openxmlformats.org/officeDocument/2006/relationships/hyperlink" Target="http://alex-book.ru/catalog?sort=id-asc&amp;active_dialog_slug=hitraya-lisa&amp;per_page=20&amp;page=36" TargetMode="External"/><Relationship Id="rId123" Type="http://schemas.openxmlformats.org/officeDocument/2006/relationships/hyperlink" Target="http://alex-book.ru/catalog?sort=id-asc&amp;active_dialog_slug=obuchenie-gramote-razvivaem-rech&amp;per_page=20&amp;page=25" TargetMode="External"/><Relationship Id="rId330" Type="http://schemas.openxmlformats.org/officeDocument/2006/relationships/hyperlink" Target="http://alex-book.ru/catalog?sort=id-asc&amp;active_dialog_slug=milye-zverushki&amp;per_page=20&amp;page=21" TargetMode="External"/><Relationship Id="rId568" Type="http://schemas.openxmlformats.org/officeDocument/2006/relationships/hyperlink" Target="http://www.slovo-book.ru/coveran/978500033999200046.jpg" TargetMode="External"/><Relationship Id="rId733" Type="http://schemas.openxmlformats.org/officeDocument/2006/relationships/hyperlink" Target="http://alex-book.ru/catalog?sort=id-asc&amp;active_dialog_slug=pishem-bukvy&amp;per_page=20&amp;page=32" TargetMode="External"/><Relationship Id="rId775" Type="http://schemas.openxmlformats.org/officeDocument/2006/relationships/hyperlink" Target="http://alex-book.ru/catalog?sort=id-asc&amp;active_dialog_slug=azbuka-po-slogam&amp;per_page=20&amp;page=12" TargetMode="External"/><Relationship Id="rId165" Type="http://schemas.openxmlformats.org/officeDocument/2006/relationships/hyperlink" Target="http://alex-book.ru/catalog?sort=id-asc&amp;active_dialog_slug=spi-moya-radost&amp;per_page=20&amp;page=45" TargetMode="External"/><Relationship Id="rId372" Type="http://schemas.openxmlformats.org/officeDocument/2006/relationships/hyperlink" Target="http://alex-book.ru/catalog?sort=id-asc&amp;active_dialog_slug=zagadki-dlya-malyshey&amp;per_page=20&amp;page=47" TargetMode="External"/><Relationship Id="rId428" Type="http://schemas.openxmlformats.org/officeDocument/2006/relationships/hyperlink" Target="http://alex-book.ru/catalog?sort=id-asc&amp;active_dialog_slug=vita&amp;per_page=20&amp;page=22" TargetMode="External"/><Relationship Id="rId635" Type="http://schemas.openxmlformats.org/officeDocument/2006/relationships/hyperlink" Target="http://alex-book.ru/catalog?sort=id-asc&amp;active_dialog_slug=ya-risuyu-sam-2&amp;per_page=20&amp;page=13" TargetMode="External"/><Relationship Id="rId677" Type="http://schemas.openxmlformats.org/officeDocument/2006/relationships/hyperlink" Target="http://www.slovo-book.ru/cover/9785912828751.jpg" TargetMode="External"/><Relationship Id="rId800" Type="http://schemas.openxmlformats.org/officeDocument/2006/relationships/hyperlink" Target="http://www.slovo-book.ru/cover/9785000335598.jpg" TargetMode="External"/><Relationship Id="rId232" Type="http://schemas.openxmlformats.org/officeDocument/2006/relationships/hyperlink" Target="http://alex-book.ru/catalog?sort=id-asc&amp;active_dialog_slug=ya-risuyu-mashiny&amp;per_page=20&amp;page=19" TargetMode="External"/><Relationship Id="rId274" Type="http://schemas.openxmlformats.org/officeDocument/2006/relationships/hyperlink" Target="http://alex-book.ru/catalog?sort=id-asc&amp;active_dialog_slug=po-shchuchemu-velenyu&amp;per_page=20&amp;page=35" TargetMode="External"/><Relationship Id="rId481" Type="http://schemas.openxmlformats.org/officeDocument/2006/relationships/hyperlink" Target="http://alex-book.ru/catalog?sort=id-asc&amp;active_dialog_slug=dlya-vas-devochki&amp;per_page=20&amp;page=15" TargetMode="External"/><Relationship Id="rId702" Type="http://schemas.openxmlformats.org/officeDocument/2006/relationships/hyperlink" Target="http://alex-book.ru/catalog?sort=id-asc&amp;active_dialog_slug=moi-volshebnye-skazki-po-slogam&amp;per_page=20&amp;page=40" TargetMode="External"/><Relationship Id="rId27" Type="http://schemas.openxmlformats.org/officeDocument/2006/relationships/hyperlink" Target="http://alex-book.ru/catalog?sort=id-asc&amp;active_dialog_slug=gusi-lebedi-6&amp;per_page=20&amp;page=34" TargetMode="External"/><Relationship Id="rId69" Type="http://schemas.openxmlformats.org/officeDocument/2006/relationships/hyperlink" Target="http://alex-book.ru/catalog?sort=id-asc&amp;active_dialog_slug=azbuka-8&amp;per_page=20&amp;page=32" TargetMode="External"/><Relationship Id="rId134" Type="http://schemas.openxmlformats.org/officeDocument/2006/relationships/hyperlink" Target="http://alex-book.ru/catalog?sort=id-asc&amp;active_dialog_slug=shalovlivyy-lisenok&amp;per_page=20&amp;page=13" TargetMode="External"/><Relationship Id="rId537" Type="http://schemas.openxmlformats.org/officeDocument/2006/relationships/hyperlink" Target="http://alex-book.ru/catalog?sort=id-asc&amp;active_dialog_slug=matematika-chast-2&amp;per_page=20&amp;page=25" TargetMode="External"/><Relationship Id="rId579" Type="http://schemas.openxmlformats.org/officeDocument/2006/relationships/hyperlink" Target="http://alex-book.ru/catalog?sort=id-asc&amp;active_dialog_slug=muha-pevuha&amp;per_page=20&amp;page=38" TargetMode="External"/><Relationship Id="rId744" Type="http://schemas.openxmlformats.org/officeDocument/2006/relationships/hyperlink" Target="http://alex-book.ru/catalog?sort=id-asc&amp;active_dialog_slug=risuem-figury&amp;per_page=20&amp;page=33" TargetMode="External"/><Relationship Id="rId786" Type="http://schemas.openxmlformats.org/officeDocument/2006/relationships/hyperlink" Target="http://alex-book.ru/catalog?sort=id-asc&amp;active_dialog_slug=tebe-malysh-4&amp;per_page=20&amp;page=43" TargetMode="External"/><Relationship Id="rId80" Type="http://schemas.openxmlformats.org/officeDocument/2006/relationships/hyperlink" Target="http://alex-book.ru/catalog?sort=id-asc&amp;active_dialog_slug=petushok-zolotoy-grebeshok-3&amp;per_page=20&amp;page=48" TargetMode="External"/><Relationship Id="rId176" Type="http://schemas.openxmlformats.org/officeDocument/2006/relationships/hyperlink" Target="http://alex-book.ru/catalog?sort=id-asc&amp;active_dialog_slug=repka-2&amp;per_page=20&amp;page=46" TargetMode="External"/><Relationship Id="rId341" Type="http://schemas.openxmlformats.org/officeDocument/2006/relationships/hyperlink" Target="http://alex-book.ru/catalog?sort=id-asc&amp;active_dialog_slug=hitraya-lisa-2&amp;per_page=20&amp;page=38" TargetMode="External"/><Relationship Id="rId383" Type="http://schemas.openxmlformats.org/officeDocument/2006/relationships/hyperlink" Target="http://alex-book.ru/catalog?sort=id-asc&amp;active_dialog_slug=lesnye-druzya&amp;per_page=20&amp;page=42" TargetMode="External"/><Relationship Id="rId439" Type="http://schemas.openxmlformats.org/officeDocument/2006/relationships/hyperlink" Target="http://alex-book.ru/catalog?sort=id-asc&amp;active_dialog_slug=malyshu-2&amp;per_page=20&amp;page=18" TargetMode="External"/><Relationship Id="rId590" Type="http://schemas.openxmlformats.org/officeDocument/2006/relationships/hyperlink" Target="http://www.slovo-book.ru/coveran/9785912829147.jpg" TargetMode="External"/><Relationship Id="rId604" Type="http://schemas.openxmlformats.org/officeDocument/2006/relationships/hyperlink" Target="http://alex-book.ru/catalog?sort=id-asc&amp;active_dialog_slug=rostomer-azbuka-angliyskaya&amp;per_page=20&amp;page=29" TargetMode="External"/><Relationship Id="rId646" Type="http://schemas.openxmlformats.org/officeDocument/2006/relationships/hyperlink" Target="http://www.slovo-book.ru/cover/978500033999200006.jpg" TargetMode="External"/><Relationship Id="rId811" Type="http://schemas.openxmlformats.org/officeDocument/2006/relationships/hyperlink" Target="https://alex-book.ru/catalog?search=%D0%BA%D1%83%D1%80%D0%BE%D1%87%D0%BA&amp;active_dialog_slug=kurochka-ryaba-2&amp;per_page=20&amp;page=1" TargetMode="External"/><Relationship Id="rId201" Type="http://schemas.openxmlformats.org/officeDocument/2006/relationships/hyperlink" Target="http://alex-book.ru/catalog?sort=id-asc&amp;active_dialog_slug=tili-bom-3&amp;per_page=20&amp;page=43" TargetMode="External"/><Relationship Id="rId243" Type="http://schemas.openxmlformats.org/officeDocument/2006/relationships/hyperlink" Target="http://alex-book.ru/catalog?sort=id-asc&amp;active_dialog_slug=ya-risuyu&amp;per_page=20&amp;page=14" TargetMode="External"/><Relationship Id="rId285" Type="http://schemas.openxmlformats.org/officeDocument/2006/relationships/hyperlink" Target="https://www.slovo-book.ru/cover/9785912828447.jpg" TargetMode="External"/><Relationship Id="rId450" Type="http://schemas.openxmlformats.org/officeDocument/2006/relationships/hyperlink" Target="http://alex-book.ru/catalog?sort=id-asc&amp;active_dialog_slug=matematika-uchimsya-sravnivat&amp;per_page=20&amp;page=26" TargetMode="External"/><Relationship Id="rId506" Type="http://schemas.openxmlformats.org/officeDocument/2006/relationships/hyperlink" Target="http://www.slovo-book.ru/cover/978500033999200059.jpg" TargetMode="External"/><Relationship Id="rId688" Type="http://schemas.openxmlformats.org/officeDocument/2006/relationships/hyperlink" Target="http://alex-book.ru/catalog?sort=id-asc&amp;active_dialog_slug=vse-po-kletochkam&amp;per_page=20&amp;page=33" TargetMode="External"/><Relationship Id="rId38" Type="http://schemas.openxmlformats.org/officeDocument/2006/relationships/hyperlink" Target="http://www.slovo-book.ru/cover/978500033999200003.jpg" TargetMode="External"/><Relationship Id="rId103" Type="http://schemas.openxmlformats.org/officeDocument/2006/relationships/hyperlink" Target="http://alex-book.ru/catalog?sort=id-asc&amp;active_dialog_slug=veselye-zveryata-propisi&amp;per_page=20&amp;page=34" TargetMode="External"/><Relationship Id="rId310" Type="http://schemas.openxmlformats.org/officeDocument/2006/relationships/hyperlink" Target="http://alex-book.ru/catalog?sort=id-asc&amp;active_dialog_slug=modnicy-2&amp;per_page=20&amp;page=19" TargetMode="External"/><Relationship Id="rId492" Type="http://schemas.openxmlformats.org/officeDocument/2006/relationships/hyperlink" Target="http://alex-book.ru/catalog?sort=id-asc&amp;active_dialog_slug=v-stepanov-stihi-i-skazki&amp;per_page=20&amp;page=40" TargetMode="External"/><Relationship Id="rId548" Type="http://schemas.openxmlformats.org/officeDocument/2006/relationships/hyperlink" Target="http://alex-book.ru/catalog?sort=id-asc&amp;active_dialog_slug=veselaya-tehnika&amp;per_page=20&amp;page=20" TargetMode="External"/><Relationship Id="rId713" Type="http://schemas.openxmlformats.org/officeDocument/2006/relationships/hyperlink" Target="http://alex-book.ru/catalog?sort=id-asc&amp;active_dialog_slug=chudesnaya-azbuka&amp;per_page=20&amp;page=35" TargetMode="External"/><Relationship Id="rId755" Type="http://schemas.openxmlformats.org/officeDocument/2006/relationships/hyperlink" Target="http://alex-book.ru/catalog?sort=id-asc&amp;active_dialog_slug=moi-lyubimye-princessy-2&amp;per_page=20&amp;page=22" TargetMode="External"/><Relationship Id="rId797" Type="http://schemas.openxmlformats.org/officeDocument/2006/relationships/hyperlink" Target="https://alex-book.ru/" TargetMode="External"/><Relationship Id="rId91" Type="http://schemas.openxmlformats.org/officeDocument/2006/relationships/hyperlink" Target="http://alex-book.ru/catalog?sort=id-asc&amp;active_dialog_slug=pishem-bukvy-i-chitaem&amp;per_page=20&amp;page=32" TargetMode="External"/><Relationship Id="rId145" Type="http://schemas.openxmlformats.org/officeDocument/2006/relationships/hyperlink" Target="http://alex-book.ru/catalog?sort=id-asc&amp;active_dialog_slug=igrushki-malysham&amp;per_page=20&amp;page=18" TargetMode="External"/><Relationship Id="rId187" Type="http://schemas.openxmlformats.org/officeDocument/2006/relationships/hyperlink" Target="http://alex-book.ru/catalog?sort=id-asc&amp;active_dialog_slug=progulka-na-lugu&amp;per_page=20&amp;page=44" TargetMode="External"/><Relationship Id="rId352" Type="http://schemas.openxmlformats.org/officeDocument/2006/relationships/hyperlink" Target="http://alex-book.ru/catalog?sort=id-asc&amp;active_dialog_slug=muzhik-i-medved-2&amp;per_page=20&amp;page=47" TargetMode="External"/><Relationship Id="rId394" Type="http://schemas.openxmlformats.org/officeDocument/2006/relationships/hyperlink" Target="http://alex-book.ru/catalog?sort=id-asc&amp;active_dialog_slug=poteshki&amp;per_page=20&amp;page=43" TargetMode="External"/><Relationship Id="rId408" Type="http://schemas.openxmlformats.org/officeDocument/2006/relationships/hyperlink" Target="http://www.slovo-book.ru/cover/a/c/9785912826634.jpg" TargetMode="External"/><Relationship Id="rId615" Type="http://schemas.openxmlformats.org/officeDocument/2006/relationships/hyperlink" Target="http://www.slovo-book.ru/cover/978500033999200020.jpg" TargetMode="External"/><Relationship Id="rId212" Type="http://schemas.openxmlformats.org/officeDocument/2006/relationships/hyperlink" Target="http://alex-book.ru/catalog?sort=id-asc&amp;active_dialog_slug=davay-druzhit-2&amp;per_page=20&amp;page=37" TargetMode="External"/><Relationship Id="rId254" Type="http://schemas.openxmlformats.org/officeDocument/2006/relationships/hyperlink" Target="http://alex-book.ru/catalog?sort=id-asc&amp;active_dialog_slug=tebe-malysh-3&amp;per_page=20&amp;page=16" TargetMode="External"/><Relationship Id="rId657" Type="http://schemas.openxmlformats.org/officeDocument/2006/relationships/hyperlink" Target="http://www.slovo-book.ru/cover/978500033999200004.jpg" TargetMode="External"/><Relationship Id="rId699" Type="http://schemas.openxmlformats.org/officeDocument/2006/relationships/hyperlink" Target="http://alex-book.ru/catalog?sort=id-asc&amp;active_dialog_slug=vremya-sutok&amp;per_page=20&amp;page=24" TargetMode="External"/><Relationship Id="rId49" Type="http://schemas.openxmlformats.org/officeDocument/2006/relationships/hyperlink" Target="http://alex-book.ru/catalog?sort=id-asc&amp;active_dialog_slug=zabavnye-uroki&amp;per_page=20&amp;page=45" TargetMode="External"/><Relationship Id="rId114" Type="http://schemas.openxmlformats.org/officeDocument/2006/relationships/hyperlink" Target="http://alex-book.ru/catalog?sort=id-asc&amp;active_dialog_slug=luchshaya-raskraska-2&amp;per_page=20&amp;page=11" TargetMode="External"/><Relationship Id="rId296" Type="http://schemas.openxmlformats.org/officeDocument/2006/relationships/hyperlink" Target="http://alex-book.ru/catalog?sort=id-asc&amp;active_dialog_slug=ovoshchi&amp;per_page=20&amp;page=20" TargetMode="External"/><Relationship Id="rId461" Type="http://schemas.openxmlformats.org/officeDocument/2006/relationships/hyperlink" Target="http://alex-book.ru/catalog?sort=id-asc&amp;active_dialog_slug=moi-pervye-propisi&amp;per_page=20&amp;page=34" TargetMode="External"/><Relationship Id="rId517" Type="http://schemas.openxmlformats.org/officeDocument/2006/relationships/hyperlink" Target="http://alex-book.ru/catalog?sort=id-asc&amp;active_dialog_slug=nikita&amp;per_page=20&amp;page=23" TargetMode="External"/><Relationship Id="rId559" Type="http://schemas.openxmlformats.org/officeDocument/2006/relationships/hyperlink" Target="http://www.slovo-book.ru/coveran/978500033999200035.jpg" TargetMode="External"/><Relationship Id="rId724" Type="http://schemas.openxmlformats.org/officeDocument/2006/relationships/hyperlink" Target="http://alex-book.ru/catalog?sort=id-asc&amp;active_dialog_slug=angliyskaya-azbuka-dlya-malyshey&amp;per_page=20&amp;page=36" TargetMode="External"/><Relationship Id="rId766" Type="http://schemas.openxmlformats.org/officeDocument/2006/relationships/hyperlink" Target="http://www.slovo-book.ru/cover/9785912827648.jpg" TargetMode="External"/><Relationship Id="rId60" Type="http://schemas.openxmlformats.org/officeDocument/2006/relationships/hyperlink" Target="http://alex-book.ru/catalog?sort=id-asc&amp;active_dialog_slug=dyuymovochka&amp;per_page=20&amp;page=35" TargetMode="External"/><Relationship Id="rId156" Type="http://schemas.openxmlformats.org/officeDocument/2006/relationships/hyperlink" Target="http://www.slovo-book.ru/cover/4673738097v06.jpg" TargetMode="External"/><Relationship Id="rId198" Type="http://schemas.openxmlformats.org/officeDocument/2006/relationships/hyperlink" Target="http://alex-book.ru/catalog?sort=id-asc&amp;active_dialog_slug=cyplenok-2&amp;per_page=20&amp;page=13" TargetMode="External"/><Relationship Id="rId321" Type="http://schemas.openxmlformats.org/officeDocument/2006/relationships/hyperlink" Target="http://alex-book.ru/catalog?sort=id-asc&amp;active_dialog_slug=zabavnye-zveryata&amp;per_page=20&amp;page=20" TargetMode="External"/><Relationship Id="rId363" Type="http://schemas.openxmlformats.org/officeDocument/2006/relationships/hyperlink" Target="http://alex-book.ru/catalog?sort=id-asc&amp;active_dialog_slug=poigrat-reshili-v-pryatki&amp;per_page=20&amp;page=48" TargetMode="External"/><Relationship Id="rId419" Type="http://schemas.openxmlformats.org/officeDocument/2006/relationships/hyperlink" Target="http://www.slovo-book.ru/cover/9785912828287.jpg" TargetMode="External"/><Relationship Id="rId570" Type="http://schemas.openxmlformats.org/officeDocument/2006/relationships/hyperlink" Target="http://www.slovo-book.ru/coveran/978500033999200033.jpg" TargetMode="External"/><Relationship Id="rId626" Type="http://schemas.openxmlformats.org/officeDocument/2006/relationships/hyperlink" Target="http://alex-book.ru/catalog?sort=id-asc&amp;active_dialog_slug=azbuka-v-kartinkah&amp;per_page=20&amp;page=12" TargetMode="External"/><Relationship Id="rId223" Type="http://schemas.openxmlformats.org/officeDocument/2006/relationships/hyperlink" Target="http://alex-book.ru/catalog?sort=id-asc&amp;active_dialog_slug=avtomobili-bolshogo-goroda&amp;per_page=20&amp;page=16" TargetMode="External"/><Relationship Id="rId430" Type="http://schemas.openxmlformats.org/officeDocument/2006/relationships/hyperlink" Target="http://alex-book.ru/catalog?sort=id-asc&amp;active_dialog_slug=sasha&amp;per_page=20&amp;page=23" TargetMode="External"/><Relationship Id="rId668" Type="http://schemas.openxmlformats.org/officeDocument/2006/relationships/hyperlink" Target="http://alex-book.ru/catalog?sort=id-asc&amp;active_dialog_slug=strana-zverey&amp;per_page=20&amp;page=22" TargetMode="External"/><Relationship Id="rId18" Type="http://schemas.openxmlformats.org/officeDocument/2006/relationships/hyperlink" Target="http://alex-book.ru/catalog?sort=id-asc&amp;active_dialog_slug=moi-druzya-3&amp;per_page=20&amp;page=17" TargetMode="External"/><Relationship Id="rId265" Type="http://schemas.openxmlformats.org/officeDocument/2006/relationships/hyperlink" Target="http://alex-book.ru/catalog?sort=id-asc&amp;active_dialog_slug=liza&amp;per_page=20&amp;page=23" TargetMode="External"/><Relationship Id="rId472" Type="http://schemas.openxmlformats.org/officeDocument/2006/relationships/hyperlink" Target="http://alex-book.ru/catalog?sort=id-asc&amp;active_dialog_slug=bukvar-oblozhka-s-serebryanoy-folgoy&amp;per_page=20&amp;page=39" TargetMode="External"/><Relationship Id="rId528" Type="http://schemas.openxmlformats.org/officeDocument/2006/relationships/hyperlink" Target="http://alex-book.ru/catalog?sort=id-asc&amp;active_dialog_slug=chudo-mashiny&amp;per_page=20&amp;page=15" TargetMode="External"/><Relationship Id="rId735" Type="http://schemas.openxmlformats.org/officeDocument/2006/relationships/hyperlink" Target="http://alex-book.ru/catalog?sort=id-asc&amp;active_dialog_slug=ya-uchus-chitat&amp;per_page=20&amp;page=39" TargetMode="External"/><Relationship Id="rId125" Type="http://schemas.openxmlformats.org/officeDocument/2006/relationships/hyperlink" Target="http://alex-book.ru/catalog?sort=id-asc&amp;active_dialog_slug=matematika&amp;per_page=20&amp;page=25" TargetMode="External"/><Relationship Id="rId167" Type="http://schemas.openxmlformats.org/officeDocument/2006/relationships/hyperlink" Target="http://alex-book.ru/catalog?sort=id-asc&amp;active_dialog_slug=lyubimye-zagadki&amp;per_page=20&amp;page=45" TargetMode="External"/><Relationship Id="rId332" Type="http://schemas.openxmlformats.org/officeDocument/2006/relationships/hyperlink" Target="http://www.slovo-book.ru/cover/a/422/978500033999200060.jpg" TargetMode="External"/><Relationship Id="rId374" Type="http://schemas.openxmlformats.org/officeDocument/2006/relationships/hyperlink" Target="http://alex-book.ru/catalog?sort=id-asc&amp;active_dialog_slug=lesnye-zhiteli&amp;per_page=20&amp;page=47" TargetMode="External"/><Relationship Id="rId581" Type="http://schemas.openxmlformats.org/officeDocument/2006/relationships/hyperlink" Target="http://alex-book.ru/catalog?sort=id-asc&amp;active_dialog_slug=k-chukovskiy-toptygin-i-lisa&amp;per_page=20&amp;page=36" TargetMode="External"/><Relationship Id="rId777" Type="http://schemas.openxmlformats.org/officeDocument/2006/relationships/hyperlink" Target="http://alex-book.ru/catalog?sort=id-asc&amp;active_dialog_slug=raskras-skazku-2&amp;per_page=20&amp;page=13" TargetMode="External"/><Relationship Id="rId71" Type="http://schemas.openxmlformats.org/officeDocument/2006/relationships/hyperlink" Target="http://alex-book.ru/catalog?categories%5b%5d=seriya-solnyshko&amp;categories%5b%5d=seriya-v-podarok-skazka&amp;active_dialog_slug=kto-kak-umyvaetsya&amp;per_page=20&amp;page=1" TargetMode="External"/><Relationship Id="rId234" Type="http://schemas.openxmlformats.org/officeDocument/2006/relationships/hyperlink" Target="http://alex-book.ru/catalog?sort=id-asc&amp;active_dialog_slug=tehnika-v-gorode&amp;per_page=20&amp;page=24" TargetMode="External"/><Relationship Id="rId637" Type="http://schemas.openxmlformats.org/officeDocument/2006/relationships/hyperlink" Target="http://alex-book.ru/catalog?sort=id-asc&amp;active_dialog_slug=azbuka-i-schet&amp;per_page=20&amp;page=39" TargetMode="External"/><Relationship Id="rId679" Type="http://schemas.openxmlformats.org/officeDocument/2006/relationships/hyperlink" Target="http://alex-book.ru/catalog?sort=id-asc&amp;active_dialog_slug=u-straha-glaza-veliki&amp;per_page=20&amp;page=35" TargetMode="External"/><Relationship Id="rId802" Type="http://schemas.openxmlformats.org/officeDocument/2006/relationships/hyperlink" Target="https://alex-book.ru/catalog?search=%D0%A1%D0%B0%D0%BC%D1%8B%D0%B5&amp;active_dialog_slug=samye-modnye-2&amp;per_page=20&amp;page=1" TargetMode="External"/><Relationship Id="rId2" Type="http://schemas.openxmlformats.org/officeDocument/2006/relationships/hyperlink" Target="http://alex-book.ru/catalog?sort=id-asc&amp;active_dialog_slug=schet-2&amp;per_page=20&amp;page=14" TargetMode="External"/><Relationship Id="rId29" Type="http://schemas.openxmlformats.org/officeDocument/2006/relationships/hyperlink" Target="http://alex-book.ru/catalog?sort=id-asc&amp;active_dialog_slug=pervye-risunki&amp;per_page=20&amp;page=7" TargetMode="External"/><Relationship Id="rId276" Type="http://schemas.openxmlformats.org/officeDocument/2006/relationships/hyperlink" Target="http://alex-book.ru/catalog?sort=id-asc&amp;active_dialog_slug=dvenadcat-mesyacev&amp;per_page=20&amp;page=35" TargetMode="External"/><Relationship Id="rId441" Type="http://schemas.openxmlformats.org/officeDocument/2006/relationships/hyperlink" Target="http://alex-book.ru/catalog?sort=id-asc&amp;active_dialog_slug=krasivye-i-lyubimye&amp;per_page=20&amp;page=18" TargetMode="External"/><Relationship Id="rId483" Type="http://schemas.openxmlformats.org/officeDocument/2006/relationships/hyperlink" Target="http://alex-book.ru/catalog?sort=id-asc&amp;active_dialog_slug=moi-princessy-4&amp;per_page=20&amp;page=15" TargetMode="External"/><Relationship Id="rId539" Type="http://schemas.openxmlformats.org/officeDocument/2006/relationships/hyperlink" Target="http://www.slovo-book.ru/cover/9785912828096.jpg" TargetMode="External"/><Relationship Id="rId690" Type="http://schemas.openxmlformats.org/officeDocument/2006/relationships/hyperlink" Target="http://alex-book.ru/catalog?sort=id-asc&amp;active_dialog_slug=uchus-pisat&amp;per_page=20&amp;page=33" TargetMode="External"/><Relationship Id="rId704" Type="http://schemas.openxmlformats.org/officeDocument/2006/relationships/hyperlink" Target="http://alex-book.ru/catalog?sort=id-asc&amp;active_dialog_slug=domashnie-zhivotnye-2&amp;per_page=20&amp;page=26" TargetMode="External"/><Relationship Id="rId746" Type="http://schemas.openxmlformats.org/officeDocument/2006/relationships/hyperlink" Target="http://www.slovo-book.ru/cover/9785912820083.jpg" TargetMode="External"/><Relationship Id="rId40" Type="http://schemas.openxmlformats.org/officeDocument/2006/relationships/hyperlink" Target="http://www.slovo-book.ru/cover/9785912820090.jpg" TargetMode="External"/><Relationship Id="rId136" Type="http://schemas.openxmlformats.org/officeDocument/2006/relationships/hyperlink" Target="http://alex-book.ru/catalog?sort=id-asc&amp;active_dialog_slug=zabavnyy-telenok&amp;per_page=20&amp;page=12" TargetMode="External"/><Relationship Id="rId178" Type="http://schemas.openxmlformats.org/officeDocument/2006/relationships/hyperlink" Target="http://alex-book.ru/catalog?sort=id-asc&amp;active_dialog_slug=prosto-zagadki&amp;per_page=20&amp;page=46" TargetMode="External"/><Relationship Id="rId301" Type="http://schemas.openxmlformats.org/officeDocument/2006/relationships/hyperlink" Target="http://alex-book.ru/catalog?sort=id-asc&amp;active_dialog_slug=petushok-zolotoy-grebeshok-2&amp;per_page=20&amp;page=37" TargetMode="External"/><Relationship Id="rId343" Type="http://schemas.openxmlformats.org/officeDocument/2006/relationships/hyperlink" Target="http://alex-book.ru/catalog?sort=id-asc&amp;active_dialog_slug=dumy&amp;per_page=20&amp;page=37" TargetMode="External"/><Relationship Id="rId550" Type="http://schemas.openxmlformats.org/officeDocument/2006/relationships/hyperlink" Target="http://alex-book.ru/catalog?sort=id-asc&amp;active_dialog_slug=ya-uchus-vyrezat&amp;per_page=20&amp;page=24" TargetMode="External"/><Relationship Id="rId788" Type="http://schemas.openxmlformats.org/officeDocument/2006/relationships/hyperlink" Target="http://alex-book.ru/catalog?categories%5b%5d=vodnaya-raskraska&amp;active_dialog_slug=sovenok&amp;per_page=20&amp;page=1" TargetMode="External"/><Relationship Id="rId82" Type="http://schemas.openxmlformats.org/officeDocument/2006/relationships/hyperlink" Target="http://alex-book.ru/catalog?sort=id-asc&amp;active_dialog_slug=malysham-3&amp;per_page=20&amp;page=24" TargetMode="External"/><Relationship Id="rId203" Type="http://schemas.openxmlformats.org/officeDocument/2006/relationships/hyperlink" Target="http://alex-book.ru/catalog?sort=id-asc&amp;active_dialog_slug=otgaday-ka&amp;per_page=20&amp;page=43" TargetMode="External"/><Relationship Id="rId385" Type="http://schemas.openxmlformats.org/officeDocument/2006/relationships/hyperlink" Target="http://alex-book.ru/catalog?sort=id-asc&amp;active_dialog_slug=vremena-goda-2&amp;per_page=20&amp;page=44" TargetMode="External"/><Relationship Id="rId592" Type="http://schemas.openxmlformats.org/officeDocument/2006/relationships/hyperlink" Target="http://www.slovo-book.ru/coveran/9785912826740.jpg" TargetMode="External"/><Relationship Id="rId606" Type="http://schemas.openxmlformats.org/officeDocument/2006/relationships/hyperlink" Target="http://alex-book.ru/catalog?sort=id-asc&amp;active_dialog_slug=zabavnye-zanyatiya&amp;per_page=20&amp;page=21" TargetMode="External"/><Relationship Id="rId648" Type="http://schemas.openxmlformats.org/officeDocument/2006/relationships/hyperlink" Target="http://alex-book.ru/catalog?sort=id-asc&amp;active_dialog_slug=sobiraemsya-na-prazdnik&amp;per_page=20&amp;page=11" TargetMode="External"/><Relationship Id="rId813" Type="http://schemas.openxmlformats.org/officeDocument/2006/relationships/drawing" Target="../drawings/drawing1.xml"/><Relationship Id="rId245" Type="http://schemas.openxmlformats.org/officeDocument/2006/relationships/hyperlink" Target="http://alex-book.ru/catalog?sort=id-asc&amp;active_dialog_slug=malchikam-2&amp;per_page=20&amp;page=14" TargetMode="External"/><Relationship Id="rId287" Type="http://schemas.openxmlformats.org/officeDocument/2006/relationships/hyperlink" Target="http://alex-book.ru/catalog?sort=id-asc&amp;active_dialog_slug=dobryy-ezhik&amp;per_page=20&amp;page=12" TargetMode="External"/><Relationship Id="rId410" Type="http://schemas.openxmlformats.org/officeDocument/2006/relationships/hyperlink" Target="http://www.slovo-book.ru/cover/a/c/9785912827549.jpg" TargetMode="External"/><Relationship Id="rId452" Type="http://schemas.openxmlformats.org/officeDocument/2006/relationships/hyperlink" Target="http://alex-book.ru/catalog?sort=id-asc&amp;active_dialog_slug=veselye-igrushki&amp;per_page=20&amp;page=24" TargetMode="External"/><Relationship Id="rId494" Type="http://schemas.openxmlformats.org/officeDocument/2006/relationships/hyperlink" Target="http://alex-book.ru/catalog?sort=id-asc&amp;active_dialog_slug=pervye-bukvy&amp;per_page=20&amp;page=32" TargetMode="External"/><Relationship Id="rId508" Type="http://schemas.openxmlformats.org/officeDocument/2006/relationships/hyperlink" Target="http://www.slovo-book.ru/cover/978500033999200050.jpg" TargetMode="External"/><Relationship Id="rId715" Type="http://schemas.openxmlformats.org/officeDocument/2006/relationships/hyperlink" Target="http://alex-book.ru/catalog?sort=id-asc&amp;active_dialog_slug=kot-i-lisa&amp;per_page=20&amp;page=35" TargetMode="External"/><Relationship Id="rId105" Type="http://schemas.openxmlformats.org/officeDocument/2006/relationships/hyperlink" Target="http://alex-book.ru/catalog?sort=id-asc&amp;active_dialog_slug=bolshie-mashiny-2&amp;per_page=20&amp;page=20" TargetMode="External"/><Relationship Id="rId147" Type="http://schemas.openxmlformats.org/officeDocument/2006/relationships/hyperlink" Target="http://alex-book.ru/catalog?sort=id-asc&amp;active_dialog_slug=posmotri-i-raskras&amp;per_page=20&amp;page=18" TargetMode="External"/><Relationship Id="rId312" Type="http://schemas.openxmlformats.org/officeDocument/2006/relationships/hyperlink" Target="http://alex-book.ru/catalog?sort=id-asc&amp;active_dialog_slug=pochitaem-teremok&amp;per_page=20&amp;page=10" TargetMode="External"/><Relationship Id="rId354" Type="http://schemas.openxmlformats.org/officeDocument/2006/relationships/hyperlink" Target="http://alex-book.ru/catalog?sort=id-asc&amp;active_dialog_slug=kolosok-3&amp;per_page=20&amp;page=46" TargetMode="External"/><Relationship Id="rId757" Type="http://schemas.openxmlformats.org/officeDocument/2006/relationships/hyperlink" Target="http://alex-book.ru/catalog?sort=id-asc&amp;active_dialog_slug=k-chukovskiy-putanica&amp;per_page=20&amp;page=37" TargetMode="External"/><Relationship Id="rId799" Type="http://schemas.openxmlformats.org/officeDocument/2006/relationships/hyperlink" Target="http://www.slovo-book.ru/" TargetMode="External"/><Relationship Id="rId51" Type="http://schemas.openxmlformats.org/officeDocument/2006/relationships/hyperlink" Target="http://alex-book.ru/catalog?sort=id-asc&amp;active_dialog_slug=dobrye-stishki&amp;per_page=20&amp;page=45" TargetMode="External"/><Relationship Id="rId93" Type="http://schemas.openxmlformats.org/officeDocument/2006/relationships/hyperlink" Target="http://alex-book.ru/catalog?sort=id-asc&amp;active_dialog_slug=dlya-malchikov-4&amp;per_page=20&amp;page=23" TargetMode="External"/><Relationship Id="rId189" Type="http://schemas.openxmlformats.org/officeDocument/2006/relationships/hyperlink" Target="http://alex-book.ru/catalog?sort=id-asc&amp;active_dialog_slug=tehnika-dlya-rebyat&amp;per_page=20&amp;page=24" TargetMode="External"/><Relationship Id="rId396" Type="http://schemas.openxmlformats.org/officeDocument/2006/relationships/hyperlink" Target="http://alex-book.ru/catalog?sort=id-asc&amp;active_dialog_slug=v-mire-zhivotnyh-2&amp;per_page=20&amp;page=44" TargetMode="External"/><Relationship Id="rId561" Type="http://schemas.openxmlformats.org/officeDocument/2006/relationships/hyperlink" Target="http://www.slovo-book.ru/coveran/978500033999200038.jpg" TargetMode="External"/><Relationship Id="rId617" Type="http://schemas.openxmlformats.org/officeDocument/2006/relationships/hyperlink" Target="http://alex-book.ru/catalog?sort=id-asc&amp;active_dialog_slug=letnee-priklyuchenie&amp;per_page=20&amp;page=11" TargetMode="External"/><Relationship Id="rId659" Type="http://schemas.openxmlformats.org/officeDocument/2006/relationships/hyperlink" Target="http://alex-book.ru/catalog?sort=id-asc&amp;active_dialog_slug=pervaya-tehnika&amp;per_page=20&amp;page=24" TargetMode="External"/><Relationship Id="rId214" Type="http://schemas.openxmlformats.org/officeDocument/2006/relationships/hyperlink" Target="http://alex-book.ru/catalog?sort=id-asc&amp;active_dialog_slug=prekrasnye-princessy&amp;per_page=20&amp;page=14" TargetMode="External"/><Relationship Id="rId256" Type="http://schemas.openxmlformats.org/officeDocument/2006/relationships/hyperlink" Target="http://alex-book.ru/catalog?sort=id-asc&amp;active_dialog_slug=moi-pervye-risunki&amp;per_page=20&amp;page=16" TargetMode="External"/><Relationship Id="rId298" Type="http://schemas.openxmlformats.org/officeDocument/2006/relationships/hyperlink" Target="http://alex-book.ru/catalog?sort=id-asc&amp;active_dialog_slug=plakat-raspisanie-urokov-00062&amp;per_page=20&amp;page=30" TargetMode="External"/><Relationship Id="rId421" Type="http://schemas.openxmlformats.org/officeDocument/2006/relationships/hyperlink" Target="http://www.slovo-book.ru/coveran/9785912826641.jpg" TargetMode="External"/><Relationship Id="rId463" Type="http://schemas.openxmlformats.org/officeDocument/2006/relationships/hyperlink" Target="http://alex-book.ru/catalog?sort=id-asc&amp;active_dialog_slug=veselye-linii&amp;per_page=20&amp;page=34" TargetMode="External"/><Relationship Id="rId519" Type="http://schemas.openxmlformats.org/officeDocument/2006/relationships/hyperlink" Target="http://alex-book.ru/catalog?sort=id-asc&amp;active_dialog_slug=igrushki&amp;per_page=20&amp;page=14" TargetMode="External"/><Relationship Id="rId670" Type="http://schemas.openxmlformats.org/officeDocument/2006/relationships/hyperlink" Target="http://alex-book.ru/catalog?sort=id-asc&amp;active_dialog_slug=davay-schitat&amp;per_page=20&amp;page=21" TargetMode="External"/><Relationship Id="rId116" Type="http://schemas.openxmlformats.org/officeDocument/2006/relationships/hyperlink" Target="http://alex-book.ru/catalog?sort=id-asc&amp;active_dialog_slug=azbuka-malysham&amp;per_page=20&amp;page=11" TargetMode="External"/><Relationship Id="rId158" Type="http://schemas.openxmlformats.org/officeDocument/2006/relationships/hyperlink" Target="http://www.slovo-book.ru/coveran/9785912820069.jpg" TargetMode="External"/><Relationship Id="rId323" Type="http://schemas.openxmlformats.org/officeDocument/2006/relationships/hyperlink" Target="http://alex-book.ru/catalog?sort=id-asc&amp;active_dialog_slug=veselyy-mir&amp;per_page=20&amp;page=20" TargetMode="External"/><Relationship Id="rId530" Type="http://schemas.openxmlformats.org/officeDocument/2006/relationships/hyperlink" Target="http://alex-book.ru/catalog?sort=id-asc&amp;active_dialog_slug=risuem-tehniku&amp;per_page=20&amp;page=15" TargetMode="External"/><Relationship Id="rId726" Type="http://schemas.openxmlformats.org/officeDocument/2006/relationships/hyperlink" Target="http://www.slovo-book.ru/cover/9785912827716.jpg" TargetMode="External"/><Relationship Id="rId768" Type="http://schemas.openxmlformats.org/officeDocument/2006/relationships/hyperlink" Target="http://slovo-book.ru/cover/9785000336564.jpg" TargetMode="External"/><Relationship Id="rId20" Type="http://schemas.openxmlformats.org/officeDocument/2006/relationships/hyperlink" Target="http://alex-book.ru/catalog?sort=id-asc&amp;active_dialog_slug=chto-my-lyubim-delat&amp;per_page=20&amp;page=19" TargetMode="External"/><Relationship Id="rId62" Type="http://schemas.openxmlformats.org/officeDocument/2006/relationships/hyperlink" Target="http://alex-book.ru/catalog?sort=id-asc&amp;active_dialog_slug=narisuy-raskras&amp;per_page=20&amp;page=33" TargetMode="External"/><Relationship Id="rId365" Type="http://schemas.openxmlformats.org/officeDocument/2006/relationships/hyperlink" Target="http://www.slovo-book.ru/coveran/9785912823053.jpg" TargetMode="External"/><Relationship Id="rId572" Type="http://schemas.openxmlformats.org/officeDocument/2006/relationships/hyperlink" Target="http://www.slovo-book.ru/coveran/978500033999200042.jpg" TargetMode="External"/><Relationship Id="rId628" Type="http://schemas.openxmlformats.org/officeDocument/2006/relationships/hyperlink" Target="http://alex-book.ru/catalog?sort=id-asc&amp;active_dialog_slug=k-chukovskiy-skazki&amp;per_page=20&amp;page=40" TargetMode="External"/><Relationship Id="rId225" Type="http://schemas.openxmlformats.org/officeDocument/2006/relationships/hyperlink" Target="http://alex-book.ru/catalog?sort=id-asc&amp;active_dialog_slug=veselaya-raskraska&amp;per_page=20&amp;page=17" TargetMode="External"/><Relationship Id="rId267" Type="http://schemas.openxmlformats.org/officeDocument/2006/relationships/hyperlink" Target="http://alex-book.ru/catalog?sort=id-asc&amp;active_dialog_slug=zayac-hvasta&amp;per_page=20&amp;page=35" TargetMode="External"/><Relationship Id="rId432" Type="http://schemas.openxmlformats.org/officeDocument/2006/relationships/hyperlink" Target="http://alex-book.ru/catalog?sort=id-asc&amp;active_dialog_slug=rita&amp;per_page=20&amp;page=23" TargetMode="External"/><Relationship Id="rId474" Type="http://schemas.openxmlformats.org/officeDocument/2006/relationships/hyperlink" Target="http://alex-book.ru/catalog?sort=id-asc&amp;active_dialog_slug=strana-skazok-oblozhka-s-zolotoy-folgoy&amp;per_page=20&amp;page=39" TargetMode="External"/><Relationship Id="rId127" Type="http://schemas.openxmlformats.org/officeDocument/2006/relationships/hyperlink" Target="http://alex-book.ru/catalog?sort=id-asc&amp;active_dialog_slug=olya&amp;per_page=20&amp;page=23" TargetMode="External"/><Relationship Id="rId681" Type="http://schemas.openxmlformats.org/officeDocument/2006/relationships/hyperlink" Target="http://www.slovo-book.ru/cover/9785912828416.jpg" TargetMode="External"/><Relationship Id="rId737" Type="http://schemas.openxmlformats.org/officeDocument/2006/relationships/hyperlink" Target="http://alex-book.ru/catalog?sort=id-asc&amp;active_dialog_slug=lisichka-so-skalochkoy&amp;per_page=20&amp;page=36" TargetMode="External"/><Relationship Id="rId779" Type="http://schemas.openxmlformats.org/officeDocument/2006/relationships/hyperlink" Target="http://alex-book.ru/catalog?sort=id-asc&amp;active_dialog_slug=predmety-lichnoy-gigieny&amp;per_page=20&amp;page=30" TargetMode="External"/><Relationship Id="rId31" Type="http://schemas.openxmlformats.org/officeDocument/2006/relationships/hyperlink" Target="http://alex-book.ru/catalog?sort=id-asc&amp;active_dialog_slug=malenkiy-hudozhnik&amp;per_page=20&amp;page=7" TargetMode="External"/><Relationship Id="rId73" Type="http://schemas.openxmlformats.org/officeDocument/2006/relationships/hyperlink" Target="http://alex-book.ru/catalog?categories%5b%5d=seriya-solnyshko&amp;categories%5b%5d=seriya-v-podarok-skazka&amp;active_dialog_slug=gusi-moi-gusi-4&amp;per_page=20&amp;page=1" TargetMode="External"/><Relationship Id="rId169" Type="http://schemas.openxmlformats.org/officeDocument/2006/relationships/hyperlink" Target="http://alex-book.ru/catalog?sort=id-asc&amp;active_dialog_slug=moya-pervaya-knizhka-o-tehnike&amp;per_page=20&amp;page=46" TargetMode="External"/><Relationship Id="rId334" Type="http://schemas.openxmlformats.org/officeDocument/2006/relationships/hyperlink" Target="http://alex-book.ru/catalog?sort=id-asc&amp;active_dialog_slug=strana-princess&amp;per_page=20&amp;page=18" TargetMode="External"/><Relationship Id="rId376" Type="http://schemas.openxmlformats.org/officeDocument/2006/relationships/hyperlink" Target="http://alex-book.ru/catalog?sort=id-asc&amp;active_dialog_slug=pozharnaya-tehnika&amp;per_page=20&amp;page=47" TargetMode="External"/><Relationship Id="rId541" Type="http://schemas.openxmlformats.org/officeDocument/2006/relationships/hyperlink" Target="http://alex-book.ru/catalog?sort=id-asc&amp;active_dialog_slug=natasha&amp;per_page=20&amp;page=23" TargetMode="External"/><Relationship Id="rId583" Type="http://schemas.openxmlformats.org/officeDocument/2006/relationships/hyperlink" Target="http://alex-book.ru/catalog?sort=id-asc&amp;active_dialog_slug=bremenskie-muzykanty&amp;per_page=20&amp;page=36" TargetMode="External"/><Relationship Id="rId639" Type="http://schemas.openxmlformats.org/officeDocument/2006/relationships/hyperlink" Target="http://www.slovo-book.ru/cover/978500033999200017.jpg" TargetMode="External"/><Relationship Id="rId790" Type="http://schemas.openxmlformats.org/officeDocument/2006/relationships/hyperlink" Target="http://alex-book.ru/catalog?categories%5b%5d=vodnaya-raskraska&amp;active_dialog_slug=kapibara-2&amp;per_page=20&amp;page=1" TargetMode="External"/><Relationship Id="rId804" Type="http://schemas.openxmlformats.org/officeDocument/2006/relationships/hyperlink" Target="https://alex-book.ru/catalog?search=%D0%A2%D0%B5%D1%85%D0%BD%D0%B8%D0%BA%D0%B0&amp;active_dialog_slug=tehnika-vokrug-nas&amp;per_page=20&amp;page=1" TargetMode="External"/><Relationship Id="rId4" Type="http://schemas.openxmlformats.org/officeDocument/2006/relationships/hyperlink" Target="http://alex-book.ru/catalog?sort=id-asc&amp;active_dialog_slug=nastoyashchie-princessy&amp;per_page=20&amp;page=14" TargetMode="External"/><Relationship Id="rId180" Type="http://schemas.openxmlformats.org/officeDocument/2006/relationships/hyperlink" Target="http://alex-book.ru/catalog?sort=id-asc&amp;active_dialog_slug=mashiny-nashego-goroda-2&amp;per_page=20&amp;page=46" TargetMode="External"/><Relationship Id="rId236" Type="http://schemas.openxmlformats.org/officeDocument/2006/relationships/hyperlink" Target="http://alex-book.ru/catalog?sort=id-asc&amp;active_dialog_slug=malenkie-druzya&amp;per_page=20&amp;page=25" TargetMode="External"/><Relationship Id="rId278" Type="http://schemas.openxmlformats.org/officeDocument/2006/relationships/hyperlink" Target="http://alex-book.ru/catalog?sort=id-asc&amp;active_dialog_slug=po-shchuchemu-velenyu-2&amp;per_page=20&amp;page=47" TargetMode="External"/><Relationship Id="rId401" Type="http://schemas.openxmlformats.org/officeDocument/2006/relationships/hyperlink" Target="http://alex-book.ru/catalog?sort=id-asc&amp;active_dialog_slug=o-zveryatah&amp;per_page=20&amp;page=43" TargetMode="External"/><Relationship Id="rId443" Type="http://schemas.openxmlformats.org/officeDocument/2006/relationships/hyperlink" Target="http://alex-book.ru/catalog?sort=id-asc&amp;active_dialog_slug=znakomimsya-so-zvukami&amp;per_page=20&amp;page=20" TargetMode="External"/><Relationship Id="rId650" Type="http://schemas.openxmlformats.org/officeDocument/2006/relationships/hyperlink" Target="http://alex-book.ru/catalog?sort=id-asc&amp;active_dialog_slug=veseloe-puteshestvie&amp;per_page=20&amp;page=10" TargetMode="External"/><Relationship Id="rId303" Type="http://schemas.openxmlformats.org/officeDocument/2006/relationships/hyperlink" Target="http://alex-book.ru/catalog?sort=id-asc&amp;active_dialog_slug=princessy-4&amp;per_page=20&amp;page=18" TargetMode="External"/><Relationship Id="rId485" Type="http://schemas.openxmlformats.org/officeDocument/2006/relationships/hyperlink" Target="http://alex-book.ru/catalog?sort=id-asc&amp;active_dialog_slug=malchikam-3&amp;per_page=20&amp;page=24" TargetMode="External"/><Relationship Id="rId692" Type="http://schemas.openxmlformats.org/officeDocument/2006/relationships/hyperlink" Target="http://alex-book.ru/catalog?sort=id-asc&amp;active_dialog_slug=ya-uchus-2&amp;per_page=20&amp;page=33" TargetMode="External"/><Relationship Id="rId706" Type="http://schemas.openxmlformats.org/officeDocument/2006/relationships/hyperlink" Target="http://alex-book.ru/catalog?sort=id-asc&amp;active_dialog_slug=gusi-moi-gusi&amp;per_page=20&amp;page=34" TargetMode="External"/><Relationship Id="rId748" Type="http://schemas.openxmlformats.org/officeDocument/2006/relationships/hyperlink" Target="http://www.slovo-book.ru/cover/9785912824609.jpg" TargetMode="External"/><Relationship Id="rId42" Type="http://schemas.openxmlformats.org/officeDocument/2006/relationships/hyperlink" Target="http://alex-book.ru/catalog?sort=id-asc&amp;active_dialog_slug=vot-my-kakie-4&amp;per_page=20&amp;page=48" TargetMode="External"/><Relationship Id="rId84" Type="http://schemas.openxmlformats.org/officeDocument/2006/relationships/hyperlink" Target="http://alex-book.ru/catalog?sort=id-asc&amp;active_dialog_slug=igrushki-i-zveryushki&amp;per_page=20&amp;page=24" TargetMode="External"/><Relationship Id="rId138" Type="http://schemas.openxmlformats.org/officeDocument/2006/relationships/hyperlink" Target="http://alex-book.ru/catalog?sort=id-asc&amp;active_dialog_slug=supergruzoviki&amp;per_page=20&amp;page=19" TargetMode="External"/><Relationship Id="rId345" Type="http://schemas.openxmlformats.org/officeDocument/2006/relationships/hyperlink" Target="http://alex-book.ru/catalog?sort=id-asc&amp;active_dialog_slug=zima&amp;per_page=20&amp;page=17" TargetMode="External"/><Relationship Id="rId387" Type="http://schemas.openxmlformats.org/officeDocument/2006/relationships/hyperlink" Target="http://alex-book.ru/catalog?sort=id-asc&amp;active_dialog_slug=cifry-i-schet&amp;per_page=20&amp;page=45" TargetMode="External"/><Relationship Id="rId510" Type="http://schemas.openxmlformats.org/officeDocument/2006/relationships/hyperlink" Target="http://www.slovo-book.ru/cover/9785912822681.jpg" TargetMode="External"/><Relationship Id="rId552" Type="http://schemas.openxmlformats.org/officeDocument/2006/relationships/hyperlink" Target="http://www.slovo-book.ru/coveran/978500033999200028.jpg" TargetMode="External"/><Relationship Id="rId594" Type="http://schemas.openxmlformats.org/officeDocument/2006/relationships/hyperlink" Target="http://www.slovo-book.ru/coveran/9785912827556.jpg" TargetMode="External"/><Relationship Id="rId608" Type="http://schemas.openxmlformats.org/officeDocument/2006/relationships/hyperlink" Target="http://alex-book.ru/catalog?sort=id-asc&amp;active_dialog_slug=ot-slona-do-begemota&amp;per_page=20&amp;page=21" TargetMode="External"/><Relationship Id="rId191" Type="http://schemas.openxmlformats.org/officeDocument/2006/relationships/hyperlink" Target="http://alex-book.ru/catalog?sort=id-asc&amp;active_dialog_slug=lyubimye-kukly&amp;per_page=20&amp;page=24" TargetMode="External"/><Relationship Id="rId205" Type="http://schemas.openxmlformats.org/officeDocument/2006/relationships/hyperlink" Target="http://alex-book.ru/catalog?sort=id-asc&amp;active_dialog_slug=lesnye-zveryata&amp;per_page=20&amp;page=42" TargetMode="External"/><Relationship Id="rId247" Type="http://schemas.openxmlformats.org/officeDocument/2006/relationships/hyperlink" Target="http://alex-book.ru/catalog?sort=id-asc&amp;active_dialog_slug=devochkam&amp;per_page=20&amp;page=14" TargetMode="External"/><Relationship Id="rId412" Type="http://schemas.openxmlformats.org/officeDocument/2006/relationships/hyperlink" Target="http://www.slovo-book.ru/cover/9785912826672.jpg" TargetMode="External"/><Relationship Id="rId107" Type="http://schemas.openxmlformats.org/officeDocument/2006/relationships/hyperlink" Target="http://alex-book.ru/catalog?sort=id-asc&amp;active_dialog_slug=moi-lyubimye-princessy&amp;per_page=20&amp;page=16" TargetMode="External"/><Relationship Id="rId289" Type="http://schemas.openxmlformats.org/officeDocument/2006/relationships/hyperlink" Target="http://alex-book.ru/catalog?sort=id-asc&amp;active_dialog_slug=kolosok&amp;per_page=20&amp;page=35" TargetMode="External"/><Relationship Id="rId454" Type="http://schemas.openxmlformats.org/officeDocument/2006/relationships/hyperlink" Target="http://alex-book.ru/catalog?sort=id-asc&amp;active_dialog_slug=azbuka-9&amp;per_page=20&amp;page=34" TargetMode="External"/><Relationship Id="rId496" Type="http://schemas.openxmlformats.org/officeDocument/2006/relationships/hyperlink" Target="http://alex-book.ru/catalog?sort=id-asc&amp;active_dialog_slug=zoopark&amp;per_page=20&amp;page=10" TargetMode="External"/><Relationship Id="rId661" Type="http://schemas.openxmlformats.org/officeDocument/2006/relationships/hyperlink" Target="http://alex-book.ru/catalog?sort=id-asc&amp;active_dialog_slug=raznocvetnye-druzya&amp;per_page=20&amp;page=20" TargetMode="External"/><Relationship Id="rId717" Type="http://schemas.openxmlformats.org/officeDocument/2006/relationships/hyperlink" Target="http://alex-book.ru/catalog?sort=id-asc&amp;active_dialog_slug=carevna-nesmeyana&amp;per_page=20&amp;page=39" TargetMode="External"/><Relationship Id="rId759" Type="http://schemas.openxmlformats.org/officeDocument/2006/relationships/hyperlink" Target="http://alex-book.ru/catalog?sort=id-asc&amp;active_dialog_slug=k-chukovskiy-skazki-i-stihi&amp;per_page=20&amp;page=41" TargetMode="External"/><Relationship Id="rId11" Type="http://schemas.openxmlformats.org/officeDocument/2006/relationships/hyperlink" Target="http://alex-book.ru/catalog?sort=id-asc&amp;active_dialog_slug=modnicy&amp;per_page=20&amp;page=6" TargetMode="External"/><Relationship Id="rId53" Type="http://schemas.openxmlformats.org/officeDocument/2006/relationships/hyperlink" Target="http://alex-book.ru/catalog?sort=id-asc&amp;active_dialog_slug=veselye-ovoshchi-2&amp;per_page=20&amp;page=45" TargetMode="External"/><Relationship Id="rId149" Type="http://schemas.openxmlformats.org/officeDocument/2006/relationships/hyperlink" Target="http://alex-book.ru/catalog?sort=id-asc&amp;active_dialog_slug=lyubimye-igrushki-3&amp;per_page=20&amp;page=25" TargetMode="External"/><Relationship Id="rId314" Type="http://schemas.openxmlformats.org/officeDocument/2006/relationships/hyperlink" Target="http://alex-book.ru/catalog?sort=id-asc&amp;active_dialog_slug=pochitaem-medved-i-starikovy-dochki&amp;per_page=20&amp;page=9" TargetMode="External"/><Relationship Id="rId356" Type="http://schemas.openxmlformats.org/officeDocument/2006/relationships/hyperlink" Target="http://alex-book.ru/catalog?sort=id-asc&amp;active_dialog_slug=tri-porosenka-3&amp;per_page=20&amp;page=47" TargetMode="External"/><Relationship Id="rId398" Type="http://schemas.openxmlformats.org/officeDocument/2006/relationships/hyperlink" Target="http://alex-book.ru/catalog?sort=id-asc&amp;active_dialog_slug=uchimsya-sravnivat&amp;per_page=20&amp;page=44" TargetMode="External"/><Relationship Id="rId521" Type="http://schemas.openxmlformats.org/officeDocument/2006/relationships/hyperlink" Target="http://alex-book.ru/catalog?sort=id-asc&amp;active_dialog_slug=chudesnye-zveryata&amp;per_page=20&amp;page=18" TargetMode="External"/><Relationship Id="rId563" Type="http://schemas.openxmlformats.org/officeDocument/2006/relationships/hyperlink" Target="http://www.slovo-book.ru/coveran/978500033999200044.jpg" TargetMode="External"/><Relationship Id="rId619" Type="http://schemas.openxmlformats.org/officeDocument/2006/relationships/hyperlink" Target="http://alex-book.ru/catalog?sort=id-asc&amp;active_dialog_slug=veselye-kanikuly-2&amp;per_page=20&amp;page=11" TargetMode="External"/><Relationship Id="rId770" Type="http://schemas.openxmlformats.org/officeDocument/2006/relationships/hyperlink" Target="http://alex-book.ru/catalog?sort=id-asc&amp;active_dialog_slug=pravila-dorozhnogo-dvizheniya-svetofor&amp;per_page=20&amp;page=54" TargetMode="External"/><Relationship Id="rId95" Type="http://schemas.openxmlformats.org/officeDocument/2006/relationships/hyperlink" Target="http://alex-book.ru/catalog?sort=id-asc&amp;active_dialog_slug=panda&amp;per_page=20&amp;page=7" TargetMode="External"/><Relationship Id="rId160" Type="http://schemas.openxmlformats.org/officeDocument/2006/relationships/hyperlink" Target="http://alex-book.ru/catalog?sort=id-asc&amp;active_dialog_slug=matematika-skladyvaem-i-vychitaem&amp;per_page=20&amp;page=26" TargetMode="External"/><Relationship Id="rId216" Type="http://schemas.openxmlformats.org/officeDocument/2006/relationships/hyperlink" Target="http://alex-book.ru/catalog?sort=id-asc&amp;active_dialog_slug=porisuy-ka&amp;per_page=20&amp;page=16" TargetMode="External"/><Relationship Id="rId423" Type="http://schemas.openxmlformats.org/officeDocument/2006/relationships/hyperlink" Target="http://www.slovo-book.ru/cover/9785912826719.jpg" TargetMode="External"/><Relationship Id="rId258" Type="http://schemas.openxmlformats.org/officeDocument/2006/relationships/hyperlink" Target="http://alex-book.ru/catalog?sort=id-asc&amp;active_dialog_slug=takie-raznye-princessy&amp;per_page=20&amp;page=16" TargetMode="External"/><Relationship Id="rId465" Type="http://schemas.openxmlformats.org/officeDocument/2006/relationships/hyperlink" Target="http://alex-book.ru/catalog?sort=id-asc&amp;active_dialog_slug=skazki-oblozhka-s-zolotoy-folgoy&amp;per_page=20&amp;page=39" TargetMode="External"/><Relationship Id="rId630" Type="http://schemas.openxmlformats.org/officeDocument/2006/relationships/hyperlink" Target="http://alex-book.ru/catalog?sort=id-asc&amp;active_dialog_slug=modnye-princessy&amp;per_page=20&amp;page=11" TargetMode="External"/><Relationship Id="rId672" Type="http://schemas.openxmlformats.org/officeDocument/2006/relationships/hyperlink" Target="http://alex-book.ru/catalog?sort=id-asc&amp;active_dialog_slug=chto-nas-okruzhaet&amp;per_page=20&amp;page=22" TargetMode="External"/><Relationship Id="rId728" Type="http://schemas.openxmlformats.org/officeDocument/2006/relationships/hyperlink" Target="http://www.slovo-book.ru/cover/9785912827686.jpg" TargetMode="External"/><Relationship Id="rId22" Type="http://schemas.openxmlformats.org/officeDocument/2006/relationships/hyperlink" Target="http://alex-book.ru/catalog?sort=id-asc&amp;active_dialog_slug=lyubimye-zanyatiya&amp;per_page=20&amp;page=18" TargetMode="External"/><Relationship Id="rId64" Type="http://schemas.openxmlformats.org/officeDocument/2006/relationships/hyperlink" Target="http://alex-book.ru/catalog?sort=id-asc&amp;active_dialog_slug=dlya-malyshey-3&amp;per_page=20&amp;page=24" TargetMode="External"/><Relationship Id="rId118" Type="http://schemas.openxmlformats.org/officeDocument/2006/relationships/hyperlink" Target="http://alex-book.ru/catalog?sort=id-asc&amp;active_dialog_slug=vot-my-kakie-2&amp;per_page=20&amp;page=37" TargetMode="External"/><Relationship Id="rId325" Type="http://schemas.openxmlformats.org/officeDocument/2006/relationships/hyperlink" Target="http://alex-book.ru/catalog?sort=id-asc&amp;active_dialog_slug=raskras-sam-propisi&amp;per_page=20&amp;page=34" TargetMode="External"/><Relationship Id="rId367" Type="http://schemas.openxmlformats.org/officeDocument/2006/relationships/hyperlink" Target="http://alex-book.ru/catalog?sort=id-asc&amp;active_dialog_slug=otgaday-kto-eto&amp;per_page=20&amp;page=48" TargetMode="External"/><Relationship Id="rId532" Type="http://schemas.openxmlformats.org/officeDocument/2006/relationships/hyperlink" Target="http://alex-book.ru/catalog?sort=id-asc&amp;active_dialog_slug=sobiraem-urozhay&amp;per_page=20&amp;page=10" TargetMode="External"/><Relationship Id="rId574" Type="http://schemas.openxmlformats.org/officeDocument/2006/relationships/hyperlink" Target="http://www.slovo-book.ru/coveran/978500033999200023.jpg" TargetMode="External"/><Relationship Id="rId171" Type="http://schemas.openxmlformats.org/officeDocument/2006/relationships/hyperlink" Target="http://alex-book.ru/catalog?sort=id-asc&amp;active_dialog_slug=pyh&amp;per_page=20&amp;page=45" TargetMode="External"/><Relationship Id="rId227" Type="http://schemas.openxmlformats.org/officeDocument/2006/relationships/hyperlink" Target="http://alex-book.ru/catalog?sort=id-asc&amp;active_dialog_slug=v-stepanov-lesnye-zvezdy&amp;per_page=20&amp;page=38" TargetMode="External"/><Relationship Id="rId781" Type="http://schemas.openxmlformats.org/officeDocument/2006/relationships/hyperlink" Target="http://alex-book.ru/catalog?sort=id-asc&amp;active_dialog_slug=v-stepanov-podkovki&amp;per_page=20&amp;page=38" TargetMode="External"/><Relationship Id="rId269" Type="http://schemas.openxmlformats.org/officeDocument/2006/relationships/hyperlink" Target="http://alex-book.ru/catalog?sort=id-asc&amp;active_dialog_slug=uchus-igrat&amp;per_page=20&amp;page=9" TargetMode="External"/><Relationship Id="rId434" Type="http://schemas.openxmlformats.org/officeDocument/2006/relationships/hyperlink" Target="http://alex-book.ru/catalog?sort=id-asc&amp;active_dialog_slug=yagody-i-frukty&amp;per_page=20&amp;page=20" TargetMode="External"/><Relationship Id="rId476" Type="http://schemas.openxmlformats.org/officeDocument/2006/relationships/hyperlink" Target="http://alex-book.ru/catalog?sort=id-asc&amp;active_dialog_slug=moi-princessy-2&amp;per_page=20&amp;page=12" TargetMode="External"/><Relationship Id="rId641" Type="http://schemas.openxmlformats.org/officeDocument/2006/relationships/hyperlink" Target="http://alex-book.ru/catalog?sort=id-asc&amp;active_dialog_slug=k-chukovskiy-aybolit-i-drugie-skazki&amp;per_page=20&amp;page=41" TargetMode="External"/><Relationship Id="rId683" Type="http://schemas.openxmlformats.org/officeDocument/2006/relationships/hyperlink" Target="http://alex-book.ru/catalog?sort=id-asc&amp;active_dialog_slug=zhivotnye-afriki&amp;per_page=20&amp;page=26" TargetMode="External"/><Relationship Id="rId739" Type="http://schemas.openxmlformats.org/officeDocument/2006/relationships/hyperlink" Target="http://www.slovo-book.ru/cover/9785912824616.jpg" TargetMode="External"/><Relationship Id="rId33" Type="http://schemas.openxmlformats.org/officeDocument/2006/relationships/hyperlink" Target="http://alex-book.ru/catalog?sort=id-asc&amp;active_dialog_slug=dlya-malyshey&amp;per_page=20&amp;page=7" TargetMode="External"/><Relationship Id="rId129" Type="http://schemas.openxmlformats.org/officeDocument/2006/relationships/hyperlink" Target="http://alex-book.ru/catalog?sort=id-asc&amp;active_dialog_slug=zabotlivyy-enot&amp;per_page=20&amp;page=12" TargetMode="External"/><Relationship Id="rId280" Type="http://schemas.openxmlformats.org/officeDocument/2006/relationships/hyperlink" Target="http://alex-book.ru/catalog?sort=id-asc&amp;active_dialog_slug=lisichka-sestrichka-i-seryy-volk-2&amp;per_page=20&amp;page=46" TargetMode="External"/><Relationship Id="rId336" Type="http://schemas.openxmlformats.org/officeDocument/2006/relationships/hyperlink" Target="http://alex-book.ru/catalog?sort=id-asc&amp;active_dialog_slug=mashiny-pomoshchniki&amp;per_page=20&amp;page=18" TargetMode="External"/><Relationship Id="rId501" Type="http://schemas.openxmlformats.org/officeDocument/2006/relationships/hyperlink" Target="http://slovo-book.ru/cov/chps/chps008i.jpg" TargetMode="External"/><Relationship Id="rId543" Type="http://schemas.openxmlformats.org/officeDocument/2006/relationships/hyperlink" Target="http://alex-book.ru/catalog?sort=id-asc&amp;active_dialog_slug=inna&amp;per_page=20&amp;page=22" TargetMode="External"/><Relationship Id="rId75" Type="http://schemas.openxmlformats.org/officeDocument/2006/relationships/hyperlink" Target="http://alex-book.ru/catalog?sort=id-asc&amp;active_dialog_slug=lisa-zayac-i-petuh-2&amp;per_page=20&amp;page=48" TargetMode="External"/><Relationship Id="rId140" Type="http://schemas.openxmlformats.org/officeDocument/2006/relationships/hyperlink" Target="http://alex-book.ru/catalog?sort=id-asc&amp;active_dialog_slug=mir-bolshih-mashin&amp;per_page=20&amp;page=19" TargetMode="External"/><Relationship Id="rId182" Type="http://schemas.openxmlformats.org/officeDocument/2006/relationships/hyperlink" Target="http://alex-book.ru/catalog?sort=id-asc&amp;active_dialog_slug=otgaday-ka-2&amp;per_page=20&amp;page=46" TargetMode="External"/><Relationship Id="rId378" Type="http://schemas.openxmlformats.org/officeDocument/2006/relationships/hyperlink" Target="http://alex-book.ru/catalog?sort=id-asc&amp;active_dialog_slug=puzyr-solominka-i-lapot&amp;per_page=20&amp;page=43" TargetMode="External"/><Relationship Id="rId403" Type="http://schemas.openxmlformats.org/officeDocument/2006/relationships/hyperlink" Target="http://alex-book.ru/catalog?sort=id-asc&amp;active_dialog_slug=zvuki&amp;per_page=20&amp;page=44" TargetMode="External"/><Relationship Id="rId585" Type="http://schemas.openxmlformats.org/officeDocument/2006/relationships/hyperlink" Target="http://alex-book.ru/catalog?sort=id-asc&amp;active_dialog_slug=kot-i-lisa-2&amp;per_page=20&amp;page=36" TargetMode="External"/><Relationship Id="rId750" Type="http://schemas.openxmlformats.org/officeDocument/2006/relationships/hyperlink" Target="http://alex-book.ru/catalog?sort=id-asc&amp;active_dialog_slug=azbuka-i-schet-angliyskaya-razreznaya&amp;per_page=20&amp;page=29" TargetMode="External"/><Relationship Id="rId792" Type="http://schemas.openxmlformats.org/officeDocument/2006/relationships/hyperlink" Target="http://alex-book.ru/catalog?active_dialog_slug=milaya-kapibara&amp;per_page=20&amp;page=1" TargetMode="External"/><Relationship Id="rId806" Type="http://schemas.openxmlformats.org/officeDocument/2006/relationships/hyperlink" Target="https://alex-book.ru/catalog?search=%D0%9C%D0%BE%D1%8F+%D0%BF%D1%80%D0%B8&amp;active_dialog_slug=moya-princessa&amp;per_page=20&amp;page=1" TargetMode="External"/><Relationship Id="rId6" Type="http://schemas.openxmlformats.org/officeDocument/2006/relationships/hyperlink" Target="http://alex-book.ru/catalog?sort=id-asc&amp;active_dialog_slug=obuchenie-gramote-dlya-teh-kto-ne-lyubit-chitat-chast-1&amp;per_page=20&amp;page=25" TargetMode="External"/><Relationship Id="rId238" Type="http://schemas.openxmlformats.org/officeDocument/2006/relationships/hyperlink" Target="http://alex-book.ru/catalog?sort=id-asc&amp;active_dialog_slug=veselye-zanyatiya&amp;per_page=20&amp;page=23" TargetMode="External"/><Relationship Id="rId445" Type="http://schemas.openxmlformats.org/officeDocument/2006/relationships/hyperlink" Target="http://alex-book.ru/catalog?sort=id-asc&amp;active_dialog_slug=schet-4&amp;per_page=20&amp;page=33" TargetMode="External"/><Relationship Id="rId487" Type="http://schemas.openxmlformats.org/officeDocument/2006/relationships/hyperlink" Target="http://alex-book.ru/catalog?sort=id-asc&amp;active_dialog_slug=lyubimye-princessy&amp;per_page=20&amp;page=18" TargetMode="External"/><Relationship Id="rId610" Type="http://schemas.openxmlformats.org/officeDocument/2006/relationships/hyperlink" Target="http://alex-book.ru/catalog?sort=id-asc&amp;active_dialog_slug=katya&amp;per_page=20&amp;page=23" TargetMode="External"/><Relationship Id="rId652" Type="http://schemas.openxmlformats.org/officeDocument/2006/relationships/hyperlink" Target="http://alex-book.ru/catalog?sort=id-asc&amp;active_dialog_slug=instrumenty-2&amp;per_page=20&amp;page=30" TargetMode="External"/><Relationship Id="rId694" Type="http://schemas.openxmlformats.org/officeDocument/2006/relationships/hyperlink" Target="http://alex-book.ru/catalog?sort=id-asc&amp;active_dialog_slug=ya-uchus-pisat-po-konturu&amp;per_page=20&amp;page=33" TargetMode="External"/><Relationship Id="rId708" Type="http://schemas.openxmlformats.org/officeDocument/2006/relationships/hyperlink" Target="http://alex-book.ru/catalog?sort=id-asc&amp;active_dialog_slug=tri-porosenka&amp;per_page=20&amp;page=35" TargetMode="External"/><Relationship Id="rId291" Type="http://schemas.openxmlformats.org/officeDocument/2006/relationships/hyperlink" Target="http://slovo-book.ru/index.shtml?books/cardsshoe.shtml" TargetMode="External"/><Relationship Id="rId305" Type="http://schemas.openxmlformats.org/officeDocument/2006/relationships/hyperlink" Target="http://alex-book.ru/catalog?sort=id-asc&amp;active_dialog_slug=vo-dvore-3&amp;per_page=20&amp;page=17" TargetMode="External"/><Relationship Id="rId347" Type="http://schemas.openxmlformats.org/officeDocument/2006/relationships/hyperlink" Target="http://alex-book.ru/catalog?sort=id-asc&amp;active_dialog_slug=derevya&amp;per_page=20&amp;page=26" TargetMode="External"/><Relationship Id="rId512" Type="http://schemas.openxmlformats.org/officeDocument/2006/relationships/hyperlink" Target="http://alex-book.ru/catalog?sort=id-asc&amp;active_dialog_slug=rostomer-veselyy-rostomer&amp;per_page=20&amp;page=29" TargetMode="External"/><Relationship Id="rId44" Type="http://schemas.openxmlformats.org/officeDocument/2006/relationships/hyperlink" Target="http://alex-book.ru/catalog?sort=id-asc&amp;active_dialog_slug=v-lesu-4&amp;per_page=20&amp;page=48" TargetMode="External"/><Relationship Id="rId86" Type="http://schemas.openxmlformats.org/officeDocument/2006/relationships/hyperlink" Target="http://alex-book.ru/catalog?sort=id-asc&amp;active_dialog_slug=myshka-poteshki&amp;per_page=20&amp;page=43" TargetMode="External"/><Relationship Id="rId151" Type="http://schemas.openxmlformats.org/officeDocument/2006/relationships/hyperlink" Target="http://alex-book.ru/catalog?categories%5b%5d=a4-s-nakleykami-seriya-nakley-i-raskras&amp;active_dialog_slug=aeroport&amp;per_page=20&amp;page=1" TargetMode="External"/><Relationship Id="rId389" Type="http://schemas.openxmlformats.org/officeDocument/2006/relationships/hyperlink" Target="http://alex-book.ru/catalog?sort=id-asc&amp;active_dialog_slug=kto-gde-zhivet-4&amp;per_page=20&amp;page=44" TargetMode="External"/><Relationship Id="rId554" Type="http://schemas.openxmlformats.org/officeDocument/2006/relationships/hyperlink" Target="http://www.slovo-book.ru/coveran/978500033999200026.jpg" TargetMode="External"/><Relationship Id="rId596" Type="http://schemas.openxmlformats.org/officeDocument/2006/relationships/hyperlink" Target="http://alex-book.ru/catalog?sort=id-asc&amp;active_dialog_slug=bolshie-mashiny&amp;per_page=20&amp;page=17" TargetMode="External"/><Relationship Id="rId761" Type="http://schemas.openxmlformats.org/officeDocument/2006/relationships/hyperlink" Target="http://alex-book.ru/catalog?sort=id-asc&amp;active_dialog_slug=volshebnye-skazki&amp;per_page=20&amp;page=40" TargetMode="External"/><Relationship Id="rId193" Type="http://schemas.openxmlformats.org/officeDocument/2006/relationships/hyperlink" Target="https://www.slovo-book.ru/cover/978500033999200002.jpg" TargetMode="External"/><Relationship Id="rId207" Type="http://schemas.openxmlformats.org/officeDocument/2006/relationships/hyperlink" Target="http://www.slovo-book.ru/cover/4673738097992.jpg" TargetMode="External"/><Relationship Id="rId249" Type="http://schemas.openxmlformats.org/officeDocument/2006/relationships/hyperlink" Target="http://alex-book.ru/catalog?sort=id-asc&amp;active_dialog_slug=v-zooparke&amp;per_page=20&amp;page=17" TargetMode="External"/><Relationship Id="rId414" Type="http://schemas.openxmlformats.org/officeDocument/2006/relationships/hyperlink" Target="http://www.slovo-book.ru/cover/9785000337073.jpg" TargetMode="External"/><Relationship Id="rId456" Type="http://schemas.openxmlformats.org/officeDocument/2006/relationships/hyperlink" Target="http://alex-book.ru/catalog?sort=id-asc&amp;active_dialog_slug=volshebnye-linii&amp;per_page=20&amp;page=34" TargetMode="External"/><Relationship Id="rId498" Type="http://schemas.openxmlformats.org/officeDocument/2006/relationships/hyperlink" Target="http://alex-book.ru/catalog?categories%5b%5d=a5-s-nakleykami-seriya-knizhka-igrushka&amp;active_dialog_slug=veselyy-transport&amp;per_page=20&amp;page=1" TargetMode="External"/><Relationship Id="rId621" Type="http://schemas.openxmlformats.org/officeDocument/2006/relationships/hyperlink" Target="http://alex-book.ru/catalog?sort=id-asc&amp;active_dialog_slug=dana&amp;per_page=20&amp;page=22" TargetMode="External"/><Relationship Id="rId663" Type="http://schemas.openxmlformats.org/officeDocument/2006/relationships/hyperlink" Target="http://alex-book.ru/catalog?sort=id-asc&amp;active_dialog_slug=dlya-malenkih-princess-2&amp;per_page=20&amp;page=22" TargetMode="External"/><Relationship Id="rId13" Type="http://schemas.openxmlformats.org/officeDocument/2006/relationships/hyperlink" Target="http://alex-book.ru/catalog?sort=id-asc&amp;active_dialog_slug=princessy&amp;per_page=20&amp;page=7" TargetMode="External"/><Relationship Id="rId109" Type="http://schemas.openxmlformats.org/officeDocument/2006/relationships/hyperlink" Target="http://alex-book.ru/catalog?sort=id-asc&amp;active_dialog_slug=dlya-devochek&amp;per_page=20&amp;page=16" TargetMode="External"/><Relationship Id="rId260" Type="http://schemas.openxmlformats.org/officeDocument/2006/relationships/hyperlink" Target="http://alex-book.ru/catalog?sort=id-asc&amp;active_dialog_slug=moya-raskraska&amp;per_page=20&amp;page=16" TargetMode="External"/><Relationship Id="rId316" Type="http://schemas.openxmlformats.org/officeDocument/2006/relationships/hyperlink" Target="http://alex-book.ru/catalog?sort=id-asc&amp;active_dialog_slug=pochitaem-k-chukovskiy-tarakanishche&amp;per_page=20&amp;page=9" TargetMode="External"/><Relationship Id="rId523" Type="http://schemas.openxmlformats.org/officeDocument/2006/relationships/hyperlink" Target="http://alex-book.ru/catalog?sort=id-asc&amp;active_dialog_slug=raskraska-dlya-malchikov&amp;per_page=20&amp;page=11" TargetMode="External"/><Relationship Id="rId719" Type="http://schemas.openxmlformats.org/officeDocument/2006/relationships/hyperlink" Target="http://alex-book.ru/catalog?sort=id-asc&amp;active_dialog_slug=zveryata&amp;per_page=20&amp;page=24" TargetMode="External"/><Relationship Id="rId55" Type="http://schemas.openxmlformats.org/officeDocument/2006/relationships/hyperlink" Target="http://alex-book.ru/catalog?sort=id-asc&amp;active_dialog_slug=vo-dvore-kto-zhivet&amp;per_page=20&amp;page=45" TargetMode="External"/><Relationship Id="rId97" Type="http://schemas.openxmlformats.org/officeDocument/2006/relationships/hyperlink" Target="http://alex-book.ru/catalog?sort=id-asc&amp;active_dialog_slug=udivitelnye-princessy&amp;per_page=20&amp;page=15" TargetMode="External"/><Relationship Id="rId120" Type="http://schemas.openxmlformats.org/officeDocument/2006/relationships/hyperlink" Target="http://alex-book.ru/catalog?sort=id-asc&amp;active_dialog_slug=v-stepanov-koza-obmanshchica&amp;per_page=20&amp;page=38" TargetMode="External"/><Relationship Id="rId358" Type="http://schemas.openxmlformats.org/officeDocument/2006/relationships/hyperlink" Target="http://alex-book.ru/catalog?sort=id-asc&amp;active_dialog_slug=k-chukovskiy-putanica-2&amp;per_page=20&amp;page=47" TargetMode="External"/><Relationship Id="rId565" Type="http://schemas.openxmlformats.org/officeDocument/2006/relationships/hyperlink" Target="http://www.slovo-book.ru/coveran/978500033999200029.jpg" TargetMode="External"/><Relationship Id="rId730" Type="http://schemas.openxmlformats.org/officeDocument/2006/relationships/hyperlink" Target="http://alex-book.ru/catalog?sort=id-asc&amp;active_dialog_slug=plakat-tablica-slozheniya&amp;per_page=20&amp;page=30" TargetMode="External"/><Relationship Id="rId772" Type="http://schemas.openxmlformats.org/officeDocument/2006/relationships/hyperlink" Target="http://alex-book.ru/catalog?sort=id-asc&amp;active_dialog_slug=sad-i-ogorod&amp;per_page=20&amp;page=10" TargetMode="External"/><Relationship Id="rId162" Type="http://schemas.openxmlformats.org/officeDocument/2006/relationships/hyperlink" Target="http://alex-book.ru/catalog?sort=id-asc&amp;active_dialog_slug=na-polyanke&amp;per_page=20&amp;page=9" TargetMode="External"/><Relationship Id="rId218" Type="http://schemas.openxmlformats.org/officeDocument/2006/relationships/hyperlink" Target="http://alex-book.ru/catalog?sort=id-asc&amp;active_dialog_slug=moi-risunki-2&amp;per_page=20&amp;page=16" TargetMode="External"/><Relationship Id="rId425" Type="http://schemas.openxmlformats.org/officeDocument/2006/relationships/hyperlink" Target="http://alex-book.ru/catalog?sort=id-asc&amp;active_dialog_slug=stihi-dlya-malchikov&amp;per_page=20&amp;page=41" TargetMode="External"/><Relationship Id="rId467" Type="http://schemas.openxmlformats.org/officeDocument/2006/relationships/hyperlink" Target="http://alex-book.ru/catalog?sort=id-asc&amp;active_dialog_slug=v-mire-zhivotnyh-oblozhka-s-zolotoy-folgoy&amp;per_page=20&amp;page=39" TargetMode="External"/><Relationship Id="rId632" Type="http://schemas.openxmlformats.org/officeDocument/2006/relationships/hyperlink" Target="http://alex-book.ru/catalog?sort=id-asc&amp;active_dialog_slug=obuv&amp;per_page=20&amp;page=30" TargetMode="External"/><Relationship Id="rId271" Type="http://schemas.openxmlformats.org/officeDocument/2006/relationships/hyperlink" Target="http://alex-book.ru/catalog?sort=id-asc&amp;active_dialog_slug=davay-igrat-2&amp;per_page=20&amp;page=9" TargetMode="External"/><Relationship Id="rId674" Type="http://schemas.openxmlformats.org/officeDocument/2006/relationships/hyperlink" Target="http://alex-book.ru/catalog?sort=id-asc&amp;active_dialog_slug=moya-azbuka&amp;per_page=20&amp;page=22" TargetMode="External"/><Relationship Id="rId24" Type="http://schemas.openxmlformats.org/officeDocument/2006/relationships/hyperlink" Target="http://alex-book.ru/catalog?sort=id-asc&amp;active_dialog_slug=veselye-uroki&amp;per_page=20&amp;page=19" TargetMode="External"/><Relationship Id="rId66" Type="http://schemas.openxmlformats.org/officeDocument/2006/relationships/hyperlink" Target="http://alex-book.ru/catalog?sort=id-asc&amp;active_dialog_slug=samye-krasivye&amp;per_page=20&amp;page=21" TargetMode="External"/><Relationship Id="rId131" Type="http://schemas.openxmlformats.org/officeDocument/2006/relationships/hyperlink" Target="http://alex-book.ru/catalog?sort=id-asc&amp;active_dialog_slug=kosolapyy-medvezhonok&amp;per_page=20&amp;page=12" TargetMode="External"/><Relationship Id="rId327" Type="http://schemas.openxmlformats.org/officeDocument/2006/relationships/hyperlink" Target="http://alex-book.ru/catalog?sort=id-asc&amp;active_dialog_slug=pervye-uroki-propisi&amp;per_page=20&amp;page=34" TargetMode="External"/><Relationship Id="rId369" Type="http://schemas.openxmlformats.org/officeDocument/2006/relationships/hyperlink" Target="http://alex-book.ru/catalog?sort=id-asc&amp;active_dialog_slug=babka-ezhka&amp;per_page=20&amp;page=47" TargetMode="External"/><Relationship Id="rId534" Type="http://schemas.openxmlformats.org/officeDocument/2006/relationships/hyperlink" Target="http://alex-book.ru/catalog?sort=id-asc&amp;active_dialog_slug=azbuka-dlya-malchikov&amp;per_page=20&amp;page=10" TargetMode="External"/><Relationship Id="rId576" Type="http://schemas.openxmlformats.org/officeDocument/2006/relationships/hyperlink" Target="http://www.slovo-book.ru/coveran/978500033999200024.jpg" TargetMode="External"/><Relationship Id="rId741" Type="http://schemas.openxmlformats.org/officeDocument/2006/relationships/hyperlink" Target="http://www.slovo-book.ru/cover/9785912824159.jpg" TargetMode="External"/><Relationship Id="rId783" Type="http://schemas.openxmlformats.org/officeDocument/2006/relationships/hyperlink" Target="http://alex-book.ru/catalog?sort=id-asc&amp;active_dialog_slug=nashi-skazki&amp;per_page=20&amp;page=39" TargetMode="External"/><Relationship Id="rId173" Type="http://schemas.openxmlformats.org/officeDocument/2006/relationships/hyperlink" Target="http://alex-book.ru/catalog?sort=id-asc&amp;active_dialog_slug=neotlozhnye-dela&amp;per_page=20&amp;page=46" TargetMode="External"/><Relationship Id="rId229" Type="http://schemas.openxmlformats.org/officeDocument/2006/relationships/hyperlink" Target="http://alex-book.ru/catalog?sort=id-asc&amp;active_dialog_slug=medvezhata&amp;per_page=20&amp;page=37" TargetMode="External"/><Relationship Id="rId380" Type="http://schemas.openxmlformats.org/officeDocument/2006/relationships/hyperlink" Target="http://alex-book.ru/catalog?sort=id-asc&amp;active_dialog_slug=lesnye-tropinki&amp;per_page=20&amp;page=43" TargetMode="External"/><Relationship Id="rId436" Type="http://schemas.openxmlformats.org/officeDocument/2006/relationships/hyperlink" Target="http://alex-book.ru/catalog?sort=id-asc&amp;active_dialog_slug=samye-lyubimye&amp;per_page=20&amp;page=19" TargetMode="External"/><Relationship Id="rId601" Type="http://schemas.openxmlformats.org/officeDocument/2006/relationships/hyperlink" Target="http://alex-book.ru/catalog?sort=id-asc&amp;active_dialog_slug=schet-3&amp;per_page=20&amp;page=18" TargetMode="External"/><Relationship Id="rId643" Type="http://schemas.openxmlformats.org/officeDocument/2006/relationships/hyperlink" Target="http://alex-book.ru/catalog?sort=id-asc&amp;active_dialog_slug=na-lesnoy-polyanke&amp;per_page=20&amp;page=25" TargetMode="External"/><Relationship Id="rId240" Type="http://schemas.openxmlformats.org/officeDocument/2006/relationships/hyperlink" Target="http://alex-book.ru/catalog?sort=id-asc&amp;active_dialog_slug=bukvy-i-slova&amp;per_page=20&amp;page=32" TargetMode="External"/><Relationship Id="rId478" Type="http://schemas.openxmlformats.org/officeDocument/2006/relationships/hyperlink" Target="http://alex-book.ru/catalog?sort=id-asc&amp;active_dialog_slug=malenkomu-hudozhniku&amp;per_page=20&amp;page=15" TargetMode="External"/><Relationship Id="rId685" Type="http://schemas.openxmlformats.org/officeDocument/2006/relationships/hyperlink" Target="http://www.slovo-book.ru/cover/978500033999200053.jpg" TargetMode="External"/><Relationship Id="rId35" Type="http://schemas.openxmlformats.org/officeDocument/2006/relationships/hyperlink" Target="http://alex-book.ru/catalog?sort=id-asc&amp;active_dialog_slug=veselye-kartinki&amp;per_page=20&amp;page=7" TargetMode="External"/><Relationship Id="rId77" Type="http://schemas.openxmlformats.org/officeDocument/2006/relationships/hyperlink" Target="http://alex-book.ru/catalog?sort=id-asc&amp;active_dialog_slug=gusi-lebedi-8&amp;per_page=20&amp;page=48" TargetMode="External"/><Relationship Id="rId100" Type="http://schemas.openxmlformats.org/officeDocument/2006/relationships/hyperlink" Target="http://alex-book.ru/catalog?sort=id-asc&amp;active_dialog_slug=malysham-2&amp;per_page=20&amp;page=21" TargetMode="External"/><Relationship Id="rId282" Type="http://schemas.openxmlformats.org/officeDocument/2006/relationships/hyperlink" Target="http://alex-book.ru/catalog?sort=id-asc&amp;active_dialog_slug=dvenadcat-mesyacev-2&amp;per_page=20&amp;page=46" TargetMode="External"/><Relationship Id="rId338" Type="http://schemas.openxmlformats.org/officeDocument/2006/relationships/hyperlink" Target="http://alex-book.ru/catalog?sort=id-asc&amp;active_dialog_slug=azbuka-10&amp;per_page=20&amp;page=37" TargetMode="External"/><Relationship Id="rId503" Type="http://schemas.openxmlformats.org/officeDocument/2006/relationships/hyperlink" Target="http://alex-book.ru/catalog?sort=id-asc&amp;active_dialog_slug=matematika-chast-1&amp;per_page=20&amp;page=25" TargetMode="External"/><Relationship Id="rId545" Type="http://schemas.openxmlformats.org/officeDocument/2006/relationships/hyperlink" Target="http://alex-book.ru/catalog?sort=id-asc&amp;active_dialog_slug=hochu-risovat&amp;per_page=20&amp;page=21" TargetMode="External"/><Relationship Id="rId587" Type="http://schemas.openxmlformats.org/officeDocument/2006/relationships/hyperlink" Target="http://www.slovo-book.ru/coveran/9785912829093.jpg" TargetMode="External"/><Relationship Id="rId710" Type="http://schemas.openxmlformats.org/officeDocument/2006/relationships/hyperlink" Target="http://alex-book.ru/catalog?sort=id-asc&amp;active_dialog_slug=tili-bom&amp;per_page=20&amp;page=35" TargetMode="External"/><Relationship Id="rId752" Type="http://schemas.openxmlformats.org/officeDocument/2006/relationships/hyperlink" Target="http://alex-book.ru/catalog?sort=id-asc&amp;active_dialog_slug=k-chukovskiy-tarakanishche&amp;per_page=20&amp;page=37" TargetMode="External"/><Relationship Id="rId808" Type="http://schemas.openxmlformats.org/officeDocument/2006/relationships/hyperlink" Target="https://alex-book.ru/catalog?search=%D0%92%D0%BE%D0%B5%D0%BD%D0%BD%D0%B0&amp;active_dialog_slug=voennaya-tehnika-3&amp;per_page=20&amp;page=1" TargetMode="External"/><Relationship Id="rId8" Type="http://schemas.openxmlformats.org/officeDocument/2006/relationships/hyperlink" Target="http://alex-book.ru/catalog?sort=id-asc&amp;active_dialog_slug=dlya-devochki&amp;per_page=20&amp;page=6" TargetMode="External"/><Relationship Id="rId142" Type="http://schemas.openxmlformats.org/officeDocument/2006/relationships/hyperlink" Target="http://alex-book.ru/catalog?sort=id-asc&amp;active_dialog_slug=zabavnye-igrushki&amp;per_page=20&amp;page=20" TargetMode="External"/><Relationship Id="rId184" Type="http://schemas.openxmlformats.org/officeDocument/2006/relationships/hyperlink" Target="http://alex-book.ru/catalog?sort=id-asc&amp;active_dialog_slug=nashi-mashiny&amp;per_page=20&amp;page=44" TargetMode="External"/><Relationship Id="rId391" Type="http://schemas.openxmlformats.org/officeDocument/2006/relationships/hyperlink" Target="http://alex-book.ru/catalog?sort=id-asc&amp;active_dialog_slug=gde-chey-dom&amp;per_page=20&amp;page=44" TargetMode="External"/><Relationship Id="rId405" Type="http://schemas.openxmlformats.org/officeDocument/2006/relationships/hyperlink" Target="http://alex-book.ru/catalog?sort=id-asc&amp;active_dialog_slug=zveryata-2&amp;per_page=20&amp;page=42" TargetMode="External"/><Relationship Id="rId447" Type="http://schemas.openxmlformats.org/officeDocument/2006/relationships/hyperlink" Target="http://alex-book.ru/catalog?sort=id-asc&amp;active_dialog_slug=transport&amp;per_page=20&amp;page=10" TargetMode="External"/><Relationship Id="rId612" Type="http://schemas.openxmlformats.org/officeDocument/2006/relationships/hyperlink" Target="http://www.slovo-book.ru/cover/978500033999200022.jpg" TargetMode="External"/><Relationship Id="rId794" Type="http://schemas.openxmlformats.org/officeDocument/2006/relationships/hyperlink" Target="http://alex-book.ru/catalog?active_dialog_slug=zabavnye-kapibary&amp;per_page=20&amp;page=1" TargetMode="External"/><Relationship Id="rId251" Type="http://schemas.openxmlformats.org/officeDocument/2006/relationships/hyperlink" Target="http://alex-book.ru/catalog?sort=id-asc&amp;active_dialog_slug=vse-dlya-devochek&amp;per_page=20&amp;page=16" TargetMode="External"/><Relationship Id="rId489" Type="http://schemas.openxmlformats.org/officeDocument/2006/relationships/hyperlink" Target="http://alex-book.ru/catalog?sort=id-asc&amp;active_dialog_slug=princessy-3&amp;per_page=20&amp;page=14" TargetMode="External"/><Relationship Id="rId654" Type="http://schemas.openxmlformats.org/officeDocument/2006/relationships/hyperlink" Target="http://www.slovo-book.ru/cover/978500033999200008.jpg" TargetMode="External"/><Relationship Id="rId696" Type="http://schemas.openxmlformats.org/officeDocument/2006/relationships/hyperlink" Target="http://alex-book.ru/catalog?sort=id-asc&amp;active_dialog_slug=strana-skazok&amp;per_page=20&amp;page=40" TargetMode="External"/><Relationship Id="rId46" Type="http://schemas.openxmlformats.org/officeDocument/2006/relationships/hyperlink" Target="http://alex-book.ru/catalog?sort=id-asc&amp;active_dialog_slug=k-chukovskiy-kradenoe-solnce-2&amp;per_page=20&amp;page=47" TargetMode="External"/><Relationship Id="rId293" Type="http://schemas.openxmlformats.org/officeDocument/2006/relationships/hyperlink" Target="http://alex-book.ru/catalog?sort=id-asc&amp;active_dialog_slug=carevna-lyagushka&amp;per_page=20&amp;page=36" TargetMode="External"/><Relationship Id="rId307" Type="http://schemas.openxmlformats.org/officeDocument/2006/relationships/hyperlink" Target="http://alex-book.ru/catalog?sort=id-asc&amp;active_dialog_slug=uchimsya-pisat&amp;per_page=20&amp;page=32" TargetMode="External"/><Relationship Id="rId349" Type="http://schemas.openxmlformats.org/officeDocument/2006/relationships/hyperlink" Target="http://alex-book.ru/catalog?sort=id-asc&amp;active_dialog_slug=matematika-razvivaem-matematicheskie-sposobnosti&amp;per_page=20&amp;page=25" TargetMode="External"/><Relationship Id="rId514" Type="http://schemas.openxmlformats.org/officeDocument/2006/relationships/hyperlink" Target="http://alex-book.ru/catalog?sort=id-asc&amp;active_dialog_slug=animals-zhivotnye&amp;per_page=20&amp;page=10" TargetMode="External"/><Relationship Id="rId556" Type="http://schemas.openxmlformats.org/officeDocument/2006/relationships/hyperlink" Target="http://www.slovo-book.ru/coveran/978500033999200032.jpg" TargetMode="External"/><Relationship Id="rId721" Type="http://schemas.openxmlformats.org/officeDocument/2006/relationships/hyperlink" Target="http://alex-book.ru/catalog?sort=id-asc&amp;active_dialog_slug=rostomer-lyubimye-skazki&amp;per_page=20&amp;page=29" TargetMode="External"/><Relationship Id="rId763" Type="http://schemas.openxmlformats.org/officeDocument/2006/relationships/hyperlink" Target="http://alex-book.ru/catalog?sort=id-asc&amp;active_dialog_slug=skazki-i-poteshki&amp;per_page=20&amp;page=40" TargetMode="External"/><Relationship Id="rId88" Type="http://schemas.openxmlformats.org/officeDocument/2006/relationships/hyperlink" Target="http://alex-book.ru/catalog?sort=id-asc&amp;active_dialog_slug=vot-my-kakie-3&amp;per_page=20&amp;page=42" TargetMode="External"/><Relationship Id="rId111" Type="http://schemas.openxmlformats.org/officeDocument/2006/relationships/hyperlink" Target="http://alex-book.ru/catalog?sort=id-asc&amp;active_dialog_slug=tebe-malysh&amp;per_page=20&amp;page=11" TargetMode="External"/><Relationship Id="rId153" Type="http://schemas.openxmlformats.org/officeDocument/2006/relationships/hyperlink" Target="http://alex-book.ru/catalog?sort=id-asc&amp;active_dialog_slug=v-lesu&amp;per_page=20&amp;page=9" TargetMode="External"/><Relationship Id="rId195" Type="http://schemas.openxmlformats.org/officeDocument/2006/relationships/hyperlink" Target="http://alex-book.ru/catalog?sort=id-asc&amp;active_dialog_slug=dlya-malchikov-3&amp;per_page=20&amp;page=19" TargetMode="External"/><Relationship Id="rId209" Type="http://schemas.openxmlformats.org/officeDocument/2006/relationships/hyperlink" Target="http://alex-book.ru/catalog?sort=id-asc&amp;active_dialog_slug=belaz&amp;per_page=20&amp;page=41" TargetMode="External"/><Relationship Id="rId360" Type="http://schemas.openxmlformats.org/officeDocument/2006/relationships/hyperlink" Target="http://alex-book.ru/catalog?sort=id-asc&amp;active_dialog_slug=korney-chukovskiy-tarakanishche&amp;per_page=20&amp;page=49" TargetMode="External"/><Relationship Id="rId416" Type="http://schemas.openxmlformats.org/officeDocument/2006/relationships/hyperlink" Target="http://alex-book.ru/catalog?sort=id-asc&amp;active_dialog_slug=obuchenie-gramote-uchimsya-pisat&amp;per_page=20&amp;page=25" TargetMode="External"/><Relationship Id="rId598" Type="http://schemas.openxmlformats.org/officeDocument/2006/relationships/hyperlink" Target="http://alex-book.ru/catalog?sort=id-asc&amp;active_dialog_slug=zabavnyy-mir&amp;per_page=20&amp;page=17" TargetMode="External"/><Relationship Id="rId220" Type="http://schemas.openxmlformats.org/officeDocument/2006/relationships/hyperlink" Target="http://alex-book.ru/catalog?sort=id-asc&amp;active_dialog_slug=pishem-bukvy-i-slova&amp;per_page=20&amp;page=34" TargetMode="External"/><Relationship Id="rId458" Type="http://schemas.openxmlformats.org/officeDocument/2006/relationships/hyperlink" Target="http://alex-book.ru/catalog?sort=id-asc&amp;active_dialog_slug=moy-pervyy-schet&amp;per_page=20&amp;page=34" TargetMode="External"/><Relationship Id="rId623" Type="http://schemas.openxmlformats.org/officeDocument/2006/relationships/hyperlink" Target="http://alex-book.ru/catalog?sort=id-asc&amp;active_dialog_slug=na-doroge&amp;per_page=20&amp;page=24" TargetMode="External"/><Relationship Id="rId665" Type="http://schemas.openxmlformats.org/officeDocument/2006/relationships/hyperlink" Target="http://alex-book.ru/catalog?sort=id-asc&amp;active_dialog_slug=chudesnaya-tehnika&amp;per_page=20&amp;page=22" TargetMode="External"/><Relationship Id="rId15" Type="http://schemas.openxmlformats.org/officeDocument/2006/relationships/hyperlink" Target="http://alex-book.ru/catalog?sort=id-asc&amp;active_dialog_slug=ya-risuyu-sam&amp;per_page=20&amp;page=7" TargetMode="External"/><Relationship Id="rId57" Type="http://schemas.openxmlformats.org/officeDocument/2006/relationships/hyperlink" Target="http://alex-book.ru/catalog?sort=id-asc&amp;active_dialog_slug=ushinskiy-k-d-malenkie-skazki&amp;per_page=20&amp;page=38" TargetMode="External"/><Relationship Id="rId262" Type="http://schemas.openxmlformats.org/officeDocument/2006/relationships/hyperlink" Target="http://alex-book.ru/catalog?sort=id-asc&amp;active_dialog_slug=vremya-risovat&amp;per_page=20&amp;page=15" TargetMode="External"/><Relationship Id="rId318" Type="http://schemas.openxmlformats.org/officeDocument/2006/relationships/hyperlink" Target="http://alex-book.ru/catalog?sort=id-asc&amp;active_dialog_slug=pochitaem-k-chukovskiy-moydodyr&amp;per_page=20&amp;page=9" TargetMode="External"/><Relationship Id="rId525" Type="http://schemas.openxmlformats.org/officeDocument/2006/relationships/hyperlink" Target="http://alex-book.ru/catalog?sort=id-asc&amp;active_dialog_slug=zhivotnye&amp;per_page=20&amp;page=13" TargetMode="External"/><Relationship Id="rId567" Type="http://schemas.openxmlformats.org/officeDocument/2006/relationships/hyperlink" Target="http://www.slovo-book.ru/coveran/978500033999200048.jpg" TargetMode="External"/><Relationship Id="rId732" Type="http://schemas.openxmlformats.org/officeDocument/2006/relationships/hyperlink" Target="http://alex-book.ru/catalog?sort=id-asc&amp;active_dialog_slug=kapustnyy-list&amp;per_page=20&amp;page=38" TargetMode="External"/><Relationship Id="rId99" Type="http://schemas.openxmlformats.org/officeDocument/2006/relationships/hyperlink" Target="http://alex-book.ru/catalog?sort=id-asc&amp;active_dialog_slug=transport-2&amp;per_page=20&amp;page=20" TargetMode="External"/><Relationship Id="rId122" Type="http://schemas.openxmlformats.org/officeDocument/2006/relationships/hyperlink" Target="http://alex-book.ru/catalog?sort=id-asc&amp;active_dialog_slug=v-stepanov-babochka-kapustnica&amp;per_page=20&amp;page=38" TargetMode="External"/><Relationship Id="rId164" Type="http://schemas.openxmlformats.org/officeDocument/2006/relationships/hyperlink" Target="http://alex-book.ru/catalog?sort=id-asc&amp;active_dialog_slug=gonki&amp;per_page=20&amp;page=9" TargetMode="External"/><Relationship Id="rId371" Type="http://schemas.openxmlformats.org/officeDocument/2006/relationships/hyperlink" Target="http://alex-book.ru/catalog?sort=id-asc&amp;active_dialog_slug=zagadki-3&amp;per_page=20&amp;page=47" TargetMode="External"/><Relationship Id="rId774" Type="http://schemas.openxmlformats.org/officeDocument/2006/relationships/hyperlink" Target="http://alex-book.ru/catalog?sort=id-asc&amp;active_dialog_slug=azbuka-v-zagadkah&amp;per_page=20&amp;page=12" TargetMode="External"/><Relationship Id="rId427" Type="http://schemas.openxmlformats.org/officeDocument/2006/relationships/hyperlink" Target="http://alex-book.ru/catalog?sort=id-asc&amp;active_dialog_slug=azbuka-3&amp;per_page=20&amp;page=11" TargetMode="External"/><Relationship Id="rId469" Type="http://schemas.openxmlformats.org/officeDocument/2006/relationships/hyperlink" Target="http://alex-book.ru/catalog?sort=id-asc&amp;active_dialog_slug=k-chukovskiy-skazki-oblozhka-s-zolotoy-folgoy&amp;per_page=20&amp;page=39" TargetMode="External"/><Relationship Id="rId634" Type="http://schemas.openxmlformats.org/officeDocument/2006/relationships/hyperlink" Target="http://alex-book.ru/catalog?sort=id-asc&amp;active_dialog_slug=tebe-malysh-2&amp;per_page=20&amp;page=13" TargetMode="External"/><Relationship Id="rId676" Type="http://schemas.openxmlformats.org/officeDocument/2006/relationships/hyperlink" Target="http://alex-book.ru/catalog?sort=id-asc&amp;active_dialog_slug=moya-semya-2&amp;per_page=20&amp;page=22" TargetMode="External"/><Relationship Id="rId26" Type="http://schemas.openxmlformats.org/officeDocument/2006/relationships/hyperlink" Target="http://alex-book.ru/catalog?sort=id-asc&amp;active_dialog_slug=koza-dereza&amp;per_page=20&amp;page=35" TargetMode="External"/><Relationship Id="rId231" Type="http://schemas.openxmlformats.org/officeDocument/2006/relationships/hyperlink" Target="http://alex-book.ru/catalog?sort=id-asc&amp;active_dialog_slug=k-chukovskiy-kradenoe-solnce&amp;per_page=20&amp;page=37" TargetMode="External"/><Relationship Id="rId273" Type="http://schemas.openxmlformats.org/officeDocument/2006/relationships/hyperlink" Target="http://alex-book.ru/catalog?sort=id-asc&amp;active_dialog_slug=v-stepanov-serebryanyy-klyuchik&amp;per_page=20&amp;page=38" TargetMode="External"/><Relationship Id="rId329" Type="http://schemas.openxmlformats.org/officeDocument/2006/relationships/hyperlink" Target="http://alex-book.ru/catalog?sort=id-asc&amp;active_dialog_slug=modnyy-mir&amp;per_page=20&amp;page=21" TargetMode="External"/><Relationship Id="rId480" Type="http://schemas.openxmlformats.org/officeDocument/2006/relationships/hyperlink" Target="http://alex-book.ru/catalog?sort=id-asc&amp;active_dialog_slug=moi-kukly&amp;per_page=20&amp;page=15" TargetMode="External"/><Relationship Id="rId536" Type="http://schemas.openxmlformats.org/officeDocument/2006/relationships/hyperlink" Target="http://alex-book.ru/catalog?sort=id-asc&amp;active_dialog_slug=frukty-i-yagody&amp;per_page=20&amp;page=10" TargetMode="External"/><Relationship Id="rId701" Type="http://schemas.openxmlformats.org/officeDocument/2006/relationships/hyperlink" Target="http://alex-book.ru/catalog?sort=id-asc&amp;active_dialog_slug=luchshie-skazki-po-slogam&amp;per_page=20&amp;page=40" TargetMode="External"/><Relationship Id="rId68" Type="http://schemas.openxmlformats.org/officeDocument/2006/relationships/hyperlink" Target="http://alex-book.ru/catalog?sort=id-asc&amp;active_dialog_slug=leto&amp;per_page=20&amp;page=17" TargetMode="External"/><Relationship Id="rId133" Type="http://schemas.openxmlformats.org/officeDocument/2006/relationships/hyperlink" Target="http://alex-book.ru/catalog?sort=id-asc&amp;active_dialog_slug=kolosok-2&amp;per_page=20&amp;page=37" TargetMode="External"/><Relationship Id="rId175" Type="http://schemas.openxmlformats.org/officeDocument/2006/relationships/hyperlink" Target="http://alex-book.ru/catalog?sort=id-asc&amp;active_dialog_slug=malchikam-4&amp;per_page=20&amp;page=46" TargetMode="External"/><Relationship Id="rId340" Type="http://schemas.openxmlformats.org/officeDocument/2006/relationships/hyperlink" Target="http://alex-book.ru/catalog?sort=id-asc&amp;active_dialog_slug=schet-dlya-malyshey&amp;per_page=20&amp;page=38" TargetMode="External"/><Relationship Id="rId578" Type="http://schemas.openxmlformats.org/officeDocument/2006/relationships/hyperlink" Target="http://alex-book.ru/catalog?sort=id-asc&amp;active_dialog_slug=v-stepanov-den-rozhdeniya-kolokolchika&amp;per_page=20&amp;page=38" TargetMode="External"/><Relationship Id="rId743" Type="http://schemas.openxmlformats.org/officeDocument/2006/relationships/hyperlink" Target="http://www.slovo-book.ru/cover/9785912820106.jpg" TargetMode="External"/><Relationship Id="rId785" Type="http://schemas.openxmlformats.org/officeDocument/2006/relationships/hyperlink" Target="http://alex-book.ru/catalog?sort=id-asc&amp;active_dialog_slug=v-stepanov-lesnye-zvezdy-2&amp;per_page=20&amp;page=41" TargetMode="External"/><Relationship Id="rId200" Type="http://schemas.openxmlformats.org/officeDocument/2006/relationships/hyperlink" Target="http://alex-book.ru/catalog?sort=id-asc&amp;active_dialog_slug=dinozavrik&amp;per_page=20&amp;page=12" TargetMode="External"/><Relationship Id="rId382" Type="http://schemas.openxmlformats.org/officeDocument/2006/relationships/hyperlink" Target="http://alex-book.ru/catalog?sort=id-asc&amp;active_dialog_slug=moi-druzya-5&amp;per_page=20&amp;page=43" TargetMode="External"/><Relationship Id="rId438" Type="http://schemas.openxmlformats.org/officeDocument/2006/relationships/hyperlink" Target="http://alex-book.ru/catalog?sort=id-asc&amp;active_dialog_slug=moi-lyubimye-igrushki&amp;per_page=20&amp;page=20" TargetMode="External"/><Relationship Id="rId603" Type="http://schemas.openxmlformats.org/officeDocument/2006/relationships/hyperlink" Target="http://alex-book.ru/catalog?sort=id-asc&amp;active_dialog_slug=chudesnye-skazki&amp;per_page=20&amp;page=41" TargetMode="External"/><Relationship Id="rId645" Type="http://schemas.openxmlformats.org/officeDocument/2006/relationships/hyperlink" Target="http://www.slovo-book.ru/cover/978500033999200013.jpg" TargetMode="External"/><Relationship Id="rId687" Type="http://schemas.openxmlformats.org/officeDocument/2006/relationships/hyperlink" Target="http://alex-book.ru/catalog?sort=id-asc&amp;active_dialog_slug=gusi-lebedi&amp;per_page=20&amp;page=36" TargetMode="External"/><Relationship Id="rId810" Type="http://schemas.openxmlformats.org/officeDocument/2006/relationships/hyperlink" Target="http://alex-book.ru/catalog?search=%D1%80%D0%B8%D1%81%D1%83%D0%B5%D0%BC&amp;active_dialog_slug=risuem-po-konturu&amp;per_page=20&amp;page=1" TargetMode="External"/><Relationship Id="rId242" Type="http://schemas.openxmlformats.org/officeDocument/2006/relationships/hyperlink" Target="http://alex-book.ru/catalog?sort=id-asc&amp;active_dialog_slug=tehnika-malchikam&amp;per_page=20&amp;page=14" TargetMode="External"/><Relationship Id="rId284" Type="http://schemas.openxmlformats.org/officeDocument/2006/relationships/hyperlink" Target="https://www.slovo-book.ru/cover/9785912827570.jpg" TargetMode="External"/><Relationship Id="rId491" Type="http://schemas.openxmlformats.org/officeDocument/2006/relationships/hyperlink" Target="http://alex-book.ru/catalog?sort=id-asc&amp;active_dialog_slug=malenkie-ledi&amp;per_page=20&amp;page=12" TargetMode="External"/><Relationship Id="rId505" Type="http://schemas.openxmlformats.org/officeDocument/2006/relationships/hyperlink" Target="http://alex-book.ru/catalog?sort=id-asc&amp;active_dialog_slug=vremya-i-rasporyadok-dnya-00052&amp;per_page=20&amp;page=26" TargetMode="External"/><Relationship Id="rId712" Type="http://schemas.openxmlformats.org/officeDocument/2006/relationships/hyperlink" Target="http://alex-book.ru/catalog?sort=id-asc&amp;active_dialog_slug=volk-i-kozlyata&amp;per_page=20&amp;page=34" TargetMode="External"/><Relationship Id="rId37" Type="http://schemas.openxmlformats.org/officeDocument/2006/relationships/hyperlink" Target="http://alex-book.ru/catalog?sort=id-asc&amp;active_dialog_slug=azbuka-i-schet-razreznaya&amp;per_page=20&amp;page=29" TargetMode="External"/><Relationship Id="rId79" Type="http://schemas.openxmlformats.org/officeDocument/2006/relationships/hyperlink" Target="http://slovo-book.ru/cover/9785912822001.jpg" TargetMode="External"/><Relationship Id="rId102" Type="http://schemas.openxmlformats.org/officeDocument/2006/relationships/hyperlink" Target="http://alex-book.ru/catalog?sort=id-asc&amp;active_dialog_slug=dlya-malenkih-princess&amp;per_page=20&amp;page=20" TargetMode="External"/><Relationship Id="rId144" Type="http://schemas.openxmlformats.org/officeDocument/2006/relationships/hyperlink" Target="http://alex-book.ru/catalog?sort=id-asc&amp;active_dialog_slug=uchimsya-chitat-po-slogam&amp;per_page=20&amp;page=38" TargetMode="External"/><Relationship Id="rId547" Type="http://schemas.openxmlformats.org/officeDocument/2006/relationships/hyperlink" Target="http://alex-book.ru/catalog?sort=id-asc&amp;active_dialog_slug=veselyy-karandash&amp;per_page=20&amp;page=21" TargetMode="External"/><Relationship Id="rId589" Type="http://schemas.openxmlformats.org/officeDocument/2006/relationships/hyperlink" Target="http://www.slovo-book.ru/coveran/9785912826689.jpg" TargetMode="External"/><Relationship Id="rId754" Type="http://schemas.openxmlformats.org/officeDocument/2006/relationships/hyperlink" Target="http://alex-book.ru/catalog?sort=id-asc&amp;active_dialog_slug=pervaya-azbuka&amp;per_page=20&amp;page=32" TargetMode="External"/><Relationship Id="rId796" Type="http://schemas.openxmlformats.org/officeDocument/2006/relationships/hyperlink" Target="http://alex-book.ru/storage/9486/001.jpg" TargetMode="External"/><Relationship Id="rId90" Type="http://schemas.openxmlformats.org/officeDocument/2006/relationships/hyperlink" Target="http://alex-book.ru/catalog?sort=id-asc&amp;active_dialog_slug=a-barto-stihi&amp;per_page=20&amp;page=41" TargetMode="External"/><Relationship Id="rId186" Type="http://schemas.openxmlformats.org/officeDocument/2006/relationships/hyperlink" Target="http://alex-book.ru/catalog?sort=id-asc&amp;active_dialog_slug=nash-les&amp;per_page=20&amp;page=44" TargetMode="External"/><Relationship Id="rId351" Type="http://schemas.openxmlformats.org/officeDocument/2006/relationships/hyperlink" Target="http://alex-book.ru/catalog?sort=id-asc&amp;active_dialog_slug=kot-v-sapogah-2&amp;per_page=20&amp;page=48" TargetMode="External"/><Relationship Id="rId393" Type="http://schemas.openxmlformats.org/officeDocument/2006/relationships/hyperlink" Target="http://alex-book.ru/catalog?sort=id-asc&amp;active_dialog_slug=podvodnoe-puteshestvie&amp;per_page=20&amp;page=43" TargetMode="External"/><Relationship Id="rId407" Type="http://schemas.openxmlformats.org/officeDocument/2006/relationships/hyperlink" Target="http://www.slovo-book.ru/cover/a/c/9785912827563.jpg" TargetMode="External"/><Relationship Id="rId449" Type="http://schemas.openxmlformats.org/officeDocument/2006/relationships/hyperlink" Target="http://alex-book.ru/catalog?sort=id-asc&amp;active_dialog_slug=matematika-znakomstvo-s-geometriey&amp;per_page=20&amp;page=26" TargetMode="External"/><Relationship Id="rId614" Type="http://schemas.openxmlformats.org/officeDocument/2006/relationships/hyperlink" Target="http://www.slovo-book.ru/cover/978500033999200019.jpg" TargetMode="External"/><Relationship Id="rId656" Type="http://schemas.openxmlformats.org/officeDocument/2006/relationships/hyperlink" Target="http://alex-book.ru/catalog?sort=id-asc&amp;active_dialog_slug=alfavit-razreznoy&amp;per_page=20&amp;page=29" TargetMode="External"/><Relationship Id="rId211" Type="http://schemas.openxmlformats.org/officeDocument/2006/relationships/hyperlink" Target="http://alex-book.ru/catalog?sort=id-asc&amp;active_dialog_slug=ya-umeyu-risovat&amp;per_page=20&amp;page=16" TargetMode="External"/><Relationship Id="rId253" Type="http://schemas.openxmlformats.org/officeDocument/2006/relationships/hyperlink" Target="http://alex-book.ru/catalog?sort=id-asc&amp;active_dialog_slug=malyshu&amp;per_page=20&amp;page=16" TargetMode="External"/><Relationship Id="rId295" Type="http://schemas.openxmlformats.org/officeDocument/2006/relationships/hyperlink" Target="http://alex-book.ru/catalog?sort=id-asc&amp;active_dialog_slug=petushok-zolotoy-grebeshok-i-zhernovki&amp;per_page=20&amp;page=36" TargetMode="External"/><Relationship Id="rId309" Type="http://schemas.openxmlformats.org/officeDocument/2006/relationships/hyperlink" Target="http://alex-book.ru/catalog?sort=id-asc&amp;active_dialog_slug=plakat-zvuko-bukvennyy-ryad-00010&amp;per_page=20&amp;page=30" TargetMode="External"/><Relationship Id="rId460" Type="http://schemas.openxmlformats.org/officeDocument/2006/relationships/hyperlink" Target="http://alex-book.ru/catalog?sort=id-asc&amp;active_dialog_slug=pishem-po-kletochkam&amp;per_page=20&amp;page=34" TargetMode="External"/><Relationship Id="rId516" Type="http://schemas.openxmlformats.org/officeDocument/2006/relationships/hyperlink" Target="http://alex-book.ru/catalog?sort=id-asc&amp;active_dialog_slug=polina&amp;per_page=20&amp;page=23" TargetMode="External"/><Relationship Id="rId698" Type="http://schemas.openxmlformats.org/officeDocument/2006/relationships/hyperlink" Target="http://alex-book.ru/catalog?sort=id-asc&amp;active_dialog_slug=veselye-uroki-2&amp;per_page=20&amp;page=24" TargetMode="External"/><Relationship Id="rId48" Type="http://schemas.openxmlformats.org/officeDocument/2006/relationships/hyperlink" Target="http://alex-book.ru/catalog?sort=id-asc&amp;active_dialog_slug=zabavnye-zveryata-4&amp;per_page=20&amp;page=45" TargetMode="External"/><Relationship Id="rId113" Type="http://schemas.openxmlformats.org/officeDocument/2006/relationships/hyperlink" Target="http://alex-book.ru/catalog?sort=id-asc&amp;active_dialog_slug=mir-princess&amp;per_page=20&amp;page=11" TargetMode="External"/><Relationship Id="rId320" Type="http://schemas.openxmlformats.org/officeDocument/2006/relationships/hyperlink" Target="http://alex-book.ru/catalog?sort=id-asc&amp;active_dialog_slug=modnye-devochki&amp;per_page=20&amp;page=19" TargetMode="External"/><Relationship Id="rId558" Type="http://schemas.openxmlformats.org/officeDocument/2006/relationships/hyperlink" Target="http://www.slovo-book.ru/coveran/978500033999200034.jpg" TargetMode="External"/><Relationship Id="rId723" Type="http://schemas.openxmlformats.org/officeDocument/2006/relationships/hyperlink" Target="http://alex-book.ru/catalog?sort=id-asc&amp;active_dialog_slug=gusi-moi-gusi-2&amp;per_page=20&amp;page=36" TargetMode="External"/><Relationship Id="rId765" Type="http://schemas.openxmlformats.org/officeDocument/2006/relationships/hyperlink" Target="http://alex-book.ru/catalog?sort=id-asc&amp;active_dialog_slug=schet&amp;per_page=20&amp;page=10" TargetMode="External"/><Relationship Id="rId155" Type="http://schemas.openxmlformats.org/officeDocument/2006/relationships/hyperlink" Target="http://www.slovo-book.ru/cover/4673738097v07.jpg" TargetMode="External"/><Relationship Id="rId197" Type="http://schemas.openxmlformats.org/officeDocument/2006/relationships/hyperlink" Target="http://alex-book.ru/catalog?sort=id-asc&amp;active_dialog_slug=shustryy-zaychonok&amp;per_page=20&amp;page=13" TargetMode="External"/><Relationship Id="rId362" Type="http://schemas.openxmlformats.org/officeDocument/2006/relationships/hyperlink" Target="http://alex-book.ru/catalog?sort=id-asc&amp;active_dialog_slug=tri-sokola&amp;per_page=20&amp;page=46" TargetMode="External"/><Relationship Id="rId418" Type="http://schemas.openxmlformats.org/officeDocument/2006/relationships/hyperlink" Target="http://www.slovo-book.ru/cover/9785912828263.jpg" TargetMode="External"/><Relationship Id="rId625" Type="http://schemas.openxmlformats.org/officeDocument/2006/relationships/hyperlink" Target="http://alex-book.ru/catalog?sort=id-asc&amp;active_dialog_slug=umnaya-tehnika&amp;per_page=20&amp;page=12" TargetMode="External"/><Relationship Id="rId222" Type="http://schemas.openxmlformats.org/officeDocument/2006/relationships/hyperlink" Target="http://alex-book.ru/catalog?sort=name-asc&amp;active_dialog_slug=voennaya-tehnika&amp;per_page=20&amp;page=8" TargetMode="External"/><Relationship Id="rId264" Type="http://schemas.openxmlformats.org/officeDocument/2006/relationships/hyperlink" Target="http://alex-book.ru/catalog?sort=id-asc&amp;active_dialog_slug=my-reshaem-i-risuem&amp;per_page=20&amp;page=17" TargetMode="External"/><Relationship Id="rId471" Type="http://schemas.openxmlformats.org/officeDocument/2006/relationships/hyperlink" Target="http://alex-book.ru/catalog?sort=id-asc&amp;active_dialog_slug=azbuka-i-schet-oblozhka-s-zolotoy-folgoy&amp;per_page=20&amp;page=39" TargetMode="External"/><Relationship Id="rId667" Type="http://schemas.openxmlformats.org/officeDocument/2006/relationships/hyperlink" Target="http://alex-book.ru/catalog?sort=id-asc&amp;active_dialog_slug=vot-tak-zveryata&amp;per_page=20&amp;page=21" TargetMode="External"/><Relationship Id="rId17" Type="http://schemas.openxmlformats.org/officeDocument/2006/relationships/hyperlink" Target="http://alex-book.ru/catalog?sort=id-asc&amp;active_dialog_slug=my-risuem-2&amp;per_page=20&amp;page=17" TargetMode="External"/><Relationship Id="rId59" Type="http://schemas.openxmlformats.org/officeDocument/2006/relationships/hyperlink" Target="http://alex-book.ru/catalog?sort=id-asc&amp;active_dialog_slug=repka&amp;per_page=20&amp;page=35" TargetMode="External"/><Relationship Id="rId124" Type="http://schemas.openxmlformats.org/officeDocument/2006/relationships/hyperlink" Target="http://alex-book.ru/catalog?sort=id-asc&amp;active_dialog_slug=matematika-uchimsya-schitat&amp;per_page=20&amp;page=25" TargetMode="External"/><Relationship Id="rId527" Type="http://schemas.openxmlformats.org/officeDocument/2006/relationships/hyperlink" Target="http://alex-book.ru/catalog?sort=id-asc&amp;active_dialog_slug=nuzhnaya-tehnika&amp;per_page=20&amp;page=15" TargetMode="External"/><Relationship Id="rId569" Type="http://schemas.openxmlformats.org/officeDocument/2006/relationships/hyperlink" Target="http://www.slovo-book.ru/coveran/978500033999200041.jpg" TargetMode="External"/><Relationship Id="rId734" Type="http://schemas.openxmlformats.org/officeDocument/2006/relationships/hyperlink" Target="http://alex-book.ru/catalog?sort=id-asc&amp;active_dialog_slug=risuem-igraya&amp;per_page=20&amp;page=33" TargetMode="External"/><Relationship Id="rId776" Type="http://schemas.openxmlformats.org/officeDocument/2006/relationships/hyperlink" Target="http://alex-book.ru/catalog?sort=id-asc&amp;active_dialog_slug=moi-lyubimye-zveryata&amp;per_page=20&amp;page=13" TargetMode="External"/><Relationship Id="rId70" Type="http://schemas.openxmlformats.org/officeDocument/2006/relationships/hyperlink" Target="http://alex-book.ru/catalog?sort=id-asc&amp;active_dialog_slug=zveryushki-i-igrushki&amp;per_page=20&amp;page=20" TargetMode="External"/><Relationship Id="rId166" Type="http://schemas.openxmlformats.org/officeDocument/2006/relationships/hyperlink" Target="http://alex-book.ru/catalog?sort=id-asc&amp;active_dialog_slug=kto-zhivet-vo-dvore&amp;per_page=20&amp;page=45" TargetMode="External"/><Relationship Id="rId331" Type="http://schemas.openxmlformats.org/officeDocument/2006/relationships/hyperlink" Target="http://alex-book.ru/catalog?sort=id-asc&amp;active_dialog_slug=zabavnye-zhivotnye&amp;per_page=20&amp;page=21" TargetMode="External"/><Relationship Id="rId373" Type="http://schemas.openxmlformats.org/officeDocument/2006/relationships/hyperlink" Target="http://alex-book.ru/catalog?sort=id-asc&amp;active_dialog_slug=shalunishki&amp;per_page=20&amp;page=47" TargetMode="External"/><Relationship Id="rId429" Type="http://schemas.openxmlformats.org/officeDocument/2006/relationships/hyperlink" Target="http://alex-book.ru/catalog?sort=id-asc&amp;active_dialog_slug=yana&amp;per_page=20&amp;page=23" TargetMode="External"/><Relationship Id="rId580" Type="http://schemas.openxmlformats.org/officeDocument/2006/relationships/hyperlink" Target="http://alex-book.ru/catalog?sort=id-asc&amp;active_dialog_slug=gusi-lebedi-7&amp;per_page=20&amp;page=37" TargetMode="External"/><Relationship Id="rId636" Type="http://schemas.openxmlformats.org/officeDocument/2006/relationships/hyperlink" Target="http://alex-book.ru/catalog?sort=id-asc&amp;active_dialog_slug=o-zhivotnyh&amp;per_page=20&amp;page=13" TargetMode="External"/><Relationship Id="rId801" Type="http://schemas.openxmlformats.org/officeDocument/2006/relationships/hyperlink" Target="https://slovo-book.ru/cover/9785912822360.jpg" TargetMode="External"/><Relationship Id="rId1" Type="http://schemas.openxmlformats.org/officeDocument/2006/relationships/hyperlink" Target="http://slovo-book.ru/index.shtml?decl/decllist.shtml" TargetMode="External"/><Relationship Id="rId233" Type="http://schemas.openxmlformats.org/officeDocument/2006/relationships/hyperlink" Target="http://alex-book.ru/catalog?sort=id-asc&amp;active_dialog_slug=dlya-malysha-2&amp;per_page=20&amp;page=18" TargetMode="External"/><Relationship Id="rId440" Type="http://schemas.openxmlformats.org/officeDocument/2006/relationships/hyperlink" Target="http://alex-book.ru/catalog?sort=id-asc&amp;active_dialog_slug=lyubimye-mashiny&amp;per_page=20&amp;page=19" TargetMode="External"/><Relationship Id="rId678" Type="http://schemas.openxmlformats.org/officeDocument/2006/relationships/hyperlink" Target="http://www.slovo-book.ru/cover/9785912828508.jpg" TargetMode="External"/><Relationship Id="rId28" Type="http://schemas.openxmlformats.org/officeDocument/2006/relationships/hyperlink" Target="http://alex-book.ru/catalog?sort=id-asc&amp;active_dialog_slug=yarkie-kraski&amp;per_page=20&amp;page=7" TargetMode="External"/><Relationship Id="rId275" Type="http://schemas.openxmlformats.org/officeDocument/2006/relationships/hyperlink" Target="http://alex-book.ru/catalog?sort=id-asc&amp;active_dialog_slug=lisichka-sestrichka-i-seryy-volk&amp;per_page=20&amp;page=35" TargetMode="External"/><Relationship Id="rId300" Type="http://schemas.openxmlformats.org/officeDocument/2006/relationships/hyperlink" Target="http://alex-book.ru/catalog?sort=id-asc&amp;active_dialog_slug=petushok-i-bobovoe-zernyshko-2&amp;per_page=20&amp;page=47" TargetMode="External"/><Relationship Id="rId482" Type="http://schemas.openxmlformats.org/officeDocument/2006/relationships/hyperlink" Target="http://alex-book.ru/catalog?sort=id-asc&amp;active_dialog_slug=azbuka-5&amp;per_page=20&amp;page=14" TargetMode="External"/><Relationship Id="rId538" Type="http://schemas.openxmlformats.org/officeDocument/2006/relationships/hyperlink" Target="http://www.slovo-book.ru/cover/9785912828102.jpg" TargetMode="External"/><Relationship Id="rId703" Type="http://schemas.openxmlformats.org/officeDocument/2006/relationships/hyperlink" Target="http://alex-book.ru/catalog?sort=id-asc&amp;active_dialog_slug=moi-lyubimye-skazki&amp;per_page=20&amp;page=40" TargetMode="External"/><Relationship Id="rId745" Type="http://schemas.openxmlformats.org/officeDocument/2006/relationships/hyperlink" Target="http://alex-book.ru/catalog?sort=id-asc&amp;active_dialog_slug=uroki-dlya-rebyat&amp;per_page=20&amp;page=33" TargetMode="External"/><Relationship Id="rId81" Type="http://schemas.openxmlformats.org/officeDocument/2006/relationships/hyperlink" Target="http://alex-book.ru/catalog?sort=id-asc&amp;active_dialog_slug=milyy-shchenok&amp;per_page=20&amp;page=13" TargetMode="External"/><Relationship Id="rId135" Type="http://schemas.openxmlformats.org/officeDocument/2006/relationships/hyperlink" Target="http://alex-book.ru/catalog?sort=id-asc&amp;active_dialog_slug=hrabryy-lvenok&amp;per_page=20&amp;page=13" TargetMode="External"/><Relationship Id="rId177" Type="http://schemas.openxmlformats.org/officeDocument/2006/relationships/hyperlink" Target="http://alex-book.ru/catalog?sort=id-asc&amp;active_dialog_slug=poteshki-dozhdik-2&amp;per_page=20&amp;page=46" TargetMode="External"/><Relationship Id="rId342" Type="http://schemas.openxmlformats.org/officeDocument/2006/relationships/hyperlink" Target="http://alex-book.ru/catalog?sort=id-asc&amp;active_dialog_slug=lisa-i-zhuravl&amp;per_page=20&amp;page=37" TargetMode="External"/><Relationship Id="rId384" Type="http://schemas.openxmlformats.org/officeDocument/2006/relationships/hyperlink" Target="http://alex-book.ru/catalog?sort=id-asc&amp;active_dialog_slug=magazin&amp;per_page=20&amp;page=44" TargetMode="External"/><Relationship Id="rId591" Type="http://schemas.openxmlformats.org/officeDocument/2006/relationships/hyperlink" Target="http://www.slovo-book.ru/coveran/9785912829130.jpg" TargetMode="External"/><Relationship Id="rId605" Type="http://schemas.openxmlformats.org/officeDocument/2006/relationships/hyperlink" Target="http://alex-book.ru/catalog?sort=id-asc&amp;active_dialog_slug=privet-iz-lesa&amp;per_page=20&amp;page=21" TargetMode="External"/><Relationship Id="rId787" Type="http://schemas.openxmlformats.org/officeDocument/2006/relationships/hyperlink" Target="http://alex-book.ru/catalog?categories%5b%5d=vodnaya-raskraska&amp;active_dialog_slug=dlya-malchikov&amp;per_page=20&amp;page=1" TargetMode="External"/><Relationship Id="rId812" Type="http://schemas.openxmlformats.org/officeDocument/2006/relationships/printerSettings" Target="../printerSettings/printerSettings1.bin"/><Relationship Id="rId202" Type="http://schemas.openxmlformats.org/officeDocument/2006/relationships/hyperlink" Target="http://alex-book.ru/catalog?sort=id-asc&amp;active_dialog_slug=poteshki-dozhdik&amp;per_page=20&amp;page=43" TargetMode="External"/><Relationship Id="rId244" Type="http://schemas.openxmlformats.org/officeDocument/2006/relationships/hyperlink" Target="http://alex-book.ru/catalog?sort=id-asc&amp;active_dialog_slug=mir-tehniki&amp;per_page=20&amp;page=14" TargetMode="External"/><Relationship Id="rId647" Type="http://schemas.openxmlformats.org/officeDocument/2006/relationships/hyperlink" Target="http://alex-book.ru/catalog?sort=id-asc&amp;active_dialog_slug=u-nas-segodnya-vecherinka&amp;per_page=20&amp;page=11" TargetMode="External"/><Relationship Id="rId689" Type="http://schemas.openxmlformats.org/officeDocument/2006/relationships/hyperlink" Target="http://alex-book.ru/catalog?sort=id-asc&amp;active_dialog_slug=izuchaem-schet&amp;per_page=20&amp;page=33" TargetMode="External"/><Relationship Id="rId39" Type="http://schemas.openxmlformats.org/officeDocument/2006/relationships/hyperlink" Target="http://www.slovo-book.ru/cover/978500033999200018.jpg" TargetMode="External"/><Relationship Id="rId286" Type="http://schemas.openxmlformats.org/officeDocument/2006/relationships/hyperlink" Target="http://alex-book.ru/catalog?sort=id-asc&amp;active_dialog_slug=lyubopytnyy-kotenok&amp;per_page=20&amp;page=12" TargetMode="External"/><Relationship Id="rId451" Type="http://schemas.openxmlformats.org/officeDocument/2006/relationships/hyperlink" Target="http://alex-book.ru/catalog?sort=id-asc&amp;active_dialog_slug=matematika-uchimsya-pisat-cifry&amp;per_page=20&amp;page=26" TargetMode="External"/><Relationship Id="rId493" Type="http://schemas.openxmlformats.org/officeDocument/2006/relationships/hyperlink" Target="http://alex-book.ru/catalog?sort=id-asc&amp;active_dialog_slug=uchimsya-vmeste&amp;per_page=20&amp;page=33" TargetMode="External"/><Relationship Id="rId507" Type="http://schemas.openxmlformats.org/officeDocument/2006/relationships/hyperlink" Target="http://www.slovo-book.ru/cover/978500033999200051.jpg" TargetMode="External"/><Relationship Id="rId549" Type="http://schemas.openxmlformats.org/officeDocument/2006/relationships/hyperlink" Target="http://alex-book.ru/catalog?sort=id-asc&amp;active_dialog_slug=veselaya-polyana&amp;per_page=20&amp;page=19" TargetMode="External"/><Relationship Id="rId714" Type="http://schemas.openxmlformats.org/officeDocument/2006/relationships/hyperlink" Target="http://alex-book.ru/catalog?sort=id-asc&amp;active_dialog_slug=teremok&amp;per_page=20&amp;page=35" TargetMode="External"/><Relationship Id="rId756" Type="http://schemas.openxmlformats.org/officeDocument/2006/relationships/hyperlink" Target="http://alex-book.ru/catalog?sort=id-asc&amp;active_dialog_slug=mir-zhivotnyh&amp;per_page=20&amp;page=40" TargetMode="External"/><Relationship Id="rId50" Type="http://schemas.openxmlformats.org/officeDocument/2006/relationships/hyperlink" Target="http://alex-book.ru/catalog?sort=id-asc&amp;active_dialog_slug=zagadki-2&amp;per_page=20&amp;page=45" TargetMode="External"/><Relationship Id="rId104" Type="http://schemas.openxmlformats.org/officeDocument/2006/relationships/hyperlink" Target="http://alex-book.ru/catalog?sort=id-asc&amp;active_dialog_slug=veselyy-ogorod&amp;per_page=20&amp;page=21" TargetMode="External"/><Relationship Id="rId146" Type="http://schemas.openxmlformats.org/officeDocument/2006/relationships/hyperlink" Target="http://alex-book.ru/catalog?sort=id-asc&amp;active_dialog_slug=mashiny-nashego-goroda&amp;per_page=20&amp;page=19" TargetMode="External"/><Relationship Id="rId188" Type="http://schemas.openxmlformats.org/officeDocument/2006/relationships/hyperlink" Target="http://alex-book.ru/catalog?sort=id-asc&amp;active_dialog_slug=skazki-4&amp;per_page=20&amp;page=41" TargetMode="External"/><Relationship Id="rId311" Type="http://schemas.openxmlformats.org/officeDocument/2006/relationships/hyperlink" Target="http://alex-book.ru/catalog?sort=id-asc&amp;active_dialog_slug=pochitaem-tri-porosenka&amp;per_page=20&amp;page=10" TargetMode="External"/><Relationship Id="rId353" Type="http://schemas.openxmlformats.org/officeDocument/2006/relationships/hyperlink" Target="http://alex-book.ru/catalog?sort=id-asc&amp;active_dialog_slug=krylatyy-mohnatyy-i-maslenyy&amp;per_page=20&amp;page=46" TargetMode="External"/><Relationship Id="rId395" Type="http://schemas.openxmlformats.org/officeDocument/2006/relationships/hyperlink" Target="http://alex-book.ru/catalog?sort=id-asc&amp;active_dialog_slug=transport-vokrug-nas&amp;per_page=20&amp;page=44" TargetMode="External"/><Relationship Id="rId409" Type="http://schemas.openxmlformats.org/officeDocument/2006/relationships/hyperlink" Target="http://www.slovo-book.ru/cover/a/c/9785912826733.jpg" TargetMode="External"/><Relationship Id="rId560" Type="http://schemas.openxmlformats.org/officeDocument/2006/relationships/hyperlink" Target="http://www.slovo-book.ru/coveran/978500033999200037.jpg" TargetMode="External"/><Relationship Id="rId798" Type="http://schemas.openxmlformats.org/officeDocument/2006/relationships/hyperlink" Target="http://alex-book.ru/" TargetMode="External"/><Relationship Id="rId92" Type="http://schemas.openxmlformats.org/officeDocument/2006/relationships/hyperlink" Target="http://alex-book.ru/catalog?sort=id-asc&amp;active_dialog_slug=veselyy-schet-2&amp;per_page=20&amp;page=36" TargetMode="External"/><Relationship Id="rId213" Type="http://schemas.openxmlformats.org/officeDocument/2006/relationships/hyperlink" Target="http://alex-book.ru/catalog?sort=id-asc&amp;active_dialog_slug=pro-zveryat&amp;per_page=20&amp;page=14" TargetMode="External"/><Relationship Id="rId420" Type="http://schemas.openxmlformats.org/officeDocument/2006/relationships/hyperlink" Target="http://www.slovo-book.ru/cover/9785912828256.jpg" TargetMode="External"/><Relationship Id="rId616" Type="http://schemas.openxmlformats.org/officeDocument/2006/relationships/hyperlink" Target="http://alex-book.ru/catalog?sort=id-asc&amp;active_dialog_slug=puteshestvie-s-druzyami&amp;per_page=20&amp;page=11" TargetMode="External"/><Relationship Id="rId658" Type="http://schemas.openxmlformats.org/officeDocument/2006/relationships/hyperlink" Target="http://alex-book.ru/catalog?sort=id-asc&amp;active_dialog_slug=raskras-malysh-2&amp;per_page=20&amp;page=18" TargetMode="External"/><Relationship Id="rId255" Type="http://schemas.openxmlformats.org/officeDocument/2006/relationships/hyperlink" Target="http://alex-book.ru/catalog?sort=id-asc&amp;active_dialog_slug=davay-risovat-2&amp;per_page=20&amp;page=15" TargetMode="External"/><Relationship Id="rId297" Type="http://schemas.openxmlformats.org/officeDocument/2006/relationships/hyperlink" Target="http://alex-book.ru/catalog?sort=id-asc&amp;active_dialog_slug=plakat-raspisanie-urokov-0061&amp;per_page=20&amp;page=30" TargetMode="External"/><Relationship Id="rId462" Type="http://schemas.openxmlformats.org/officeDocument/2006/relationships/hyperlink" Target="http://alex-book.ru/catalog?sort=id-asc&amp;active_dialog_slug=veselye-propisi&amp;per_page=20&amp;page=34" TargetMode="External"/><Relationship Id="rId518" Type="http://schemas.openxmlformats.org/officeDocument/2006/relationships/hyperlink" Target="http://alex-book.ru/catalog?sort=id-asc&amp;active_dialog_slug=azbuka-4&amp;per_page=20&amp;page=13" TargetMode="External"/><Relationship Id="rId725" Type="http://schemas.openxmlformats.org/officeDocument/2006/relationships/hyperlink" Target="http://alex-book.ru/catalog?sort=id-asc&amp;active_dialog_slug=k-chukovskiy-muha-cokotuha&amp;per_page=20&amp;page=37" TargetMode="External"/><Relationship Id="rId115" Type="http://schemas.openxmlformats.org/officeDocument/2006/relationships/hyperlink" Target="http://alex-book.ru/catalog?sort=id-asc&amp;active_dialog_slug=malenkie-modnicy&amp;per_page=20&amp;page=11" TargetMode="External"/><Relationship Id="rId157" Type="http://schemas.openxmlformats.org/officeDocument/2006/relationships/hyperlink" Target="http://www.slovo-book.ru/cover/4673738097v01.jpg" TargetMode="External"/><Relationship Id="rId322" Type="http://schemas.openxmlformats.org/officeDocument/2006/relationships/hyperlink" Target="http://alex-book.ru/catalog?sort=id-asc&amp;active_dialog_slug=voennye-korabli&amp;per_page=20&amp;page=19" TargetMode="External"/><Relationship Id="rId364" Type="http://schemas.openxmlformats.org/officeDocument/2006/relationships/hyperlink" Target="http://alex-book.ru/catalog?sort=id-asc&amp;active_dialog_slug=lyubimye-stihi-o-zhivotnyh&amp;per_page=20&amp;page=48" TargetMode="External"/><Relationship Id="rId767" Type="http://schemas.openxmlformats.org/officeDocument/2006/relationships/hyperlink" Target="http://www.slovo-book.ru/coveran/9785912824371.jpg" TargetMode="External"/><Relationship Id="rId61" Type="http://schemas.openxmlformats.org/officeDocument/2006/relationships/hyperlink" Target="http://alex-book.ru/catalog?sort=id-asc&amp;active_dialog_slug=uchimsya-pisat-po-kletochkam&amp;per_page=20&amp;page=33" TargetMode="External"/><Relationship Id="rId199" Type="http://schemas.openxmlformats.org/officeDocument/2006/relationships/hyperlink" Target="http://alex-book.ru/catalog?sort=id-asc&amp;active_dialog_slug=lyubimaya-loshadka&amp;per_page=20&amp;page=12" TargetMode="External"/><Relationship Id="rId571" Type="http://schemas.openxmlformats.org/officeDocument/2006/relationships/hyperlink" Target="http://www.slovo-book.ru/coveran/978500033999200043.jpg" TargetMode="External"/><Relationship Id="rId627" Type="http://schemas.openxmlformats.org/officeDocument/2006/relationships/hyperlink" Target="http://www.slovo-book.ru/cover/9785912825835.jpg" TargetMode="External"/><Relationship Id="rId669" Type="http://schemas.openxmlformats.org/officeDocument/2006/relationships/hyperlink" Target="http://alex-book.ru/catalog?sort=id-asc&amp;active_dialog_slug=moi-lyubimye-kukly&amp;per_page=20&amp;page=22" TargetMode="External"/><Relationship Id="rId19" Type="http://schemas.openxmlformats.org/officeDocument/2006/relationships/hyperlink" Target="http://alex-book.ru/catalog?sort=id-asc&amp;active_dialog_slug=veselaya-raskraska&amp;per_page=20&amp;page=17" TargetMode="External"/><Relationship Id="rId224" Type="http://schemas.openxmlformats.org/officeDocument/2006/relationships/hyperlink" Target="http://alex-book.ru/catalog?sort=id-asc&amp;active_dialog_slug=dlya-princessy&amp;per_page=20&amp;page=16" TargetMode="External"/><Relationship Id="rId266" Type="http://schemas.openxmlformats.org/officeDocument/2006/relationships/hyperlink" Target="http://alex-book.ru/catalog?sort=id-asc&amp;active_dialog_slug=zimove&amp;per_page=20&amp;page=35" TargetMode="External"/><Relationship Id="rId431" Type="http://schemas.openxmlformats.org/officeDocument/2006/relationships/hyperlink" Target="http://alex-book.ru/catalog?sort=id-asc&amp;active_dialog_slug=masha&amp;per_page=20&amp;page=23" TargetMode="External"/><Relationship Id="rId473" Type="http://schemas.openxmlformats.org/officeDocument/2006/relationships/hyperlink" Target="http://alex-book.ru/catalog?sort=id-asc&amp;active_dialog_slug=mudrye-skazki-oblozhka-s-zolotoy-folgoy&amp;per_page=20&amp;page=39" TargetMode="External"/><Relationship Id="rId529" Type="http://schemas.openxmlformats.org/officeDocument/2006/relationships/hyperlink" Target="http://alex-book.ru/catalog?sort=id-asc&amp;active_dialog_slug=uchus-risovat&amp;per_page=20&amp;page=15" TargetMode="External"/><Relationship Id="rId680" Type="http://schemas.openxmlformats.org/officeDocument/2006/relationships/hyperlink" Target="http://alex-book.ru/catalog?sort=id-asc&amp;active_dialog_slug=bukvar&amp;per_page=20&amp;page=39" TargetMode="External"/><Relationship Id="rId736" Type="http://schemas.openxmlformats.org/officeDocument/2006/relationships/hyperlink" Target="http://alex-book.ru/catalog?sort=id-asc&amp;active_dialog_slug=veselyy-schet&amp;per_page=20&amp;page=33" TargetMode="External"/><Relationship Id="rId30" Type="http://schemas.openxmlformats.org/officeDocument/2006/relationships/hyperlink" Target="http://alex-book.ru/catalog?sort=id-asc&amp;active_dialog_slug=moi-kartinki&amp;per_page=20&amp;page=7" TargetMode="External"/><Relationship Id="rId126" Type="http://schemas.openxmlformats.org/officeDocument/2006/relationships/hyperlink" Target="http://alex-book.ru/catalog?sort=id-asc&amp;active_dialog_slug=vika&amp;per_page=20&amp;page=22" TargetMode="External"/><Relationship Id="rId168" Type="http://schemas.openxmlformats.org/officeDocument/2006/relationships/hyperlink" Target="http://alex-book.ru/catalog?sort=id-asc&amp;active_dialog_slug=kto-gde-zhivet-5&amp;per_page=20&amp;page=45" TargetMode="External"/><Relationship Id="rId333" Type="http://schemas.openxmlformats.org/officeDocument/2006/relationships/hyperlink" Target="http://alex-book.ru/catalog?sort=id-asc&amp;active_dialog_slug=griby&amp;per_page=20&amp;page=26" TargetMode="External"/><Relationship Id="rId540" Type="http://schemas.openxmlformats.org/officeDocument/2006/relationships/hyperlink" Target="http://www.slovo-book.ru/cover/9785912829161.jpg" TargetMode="External"/><Relationship Id="rId778" Type="http://schemas.openxmlformats.org/officeDocument/2006/relationships/hyperlink" Target="http://alex-book.ru/catalog?sort=id-asc&amp;active_dialog_slug=matematika-skladyvaem-i-vychitaem-do-20-chast-2&amp;per_page=20&amp;page=26" TargetMode="External"/><Relationship Id="rId72" Type="http://schemas.openxmlformats.org/officeDocument/2006/relationships/hyperlink" Target="http://alex-book.ru/catalog?categories%5b%5d=seriya-solnyshko&amp;categories%5b%5d=seriya-v-podarok-skazka&amp;active_dialog_slug=koshkin-dom&amp;per_page=20&amp;page=1" TargetMode="External"/><Relationship Id="rId375" Type="http://schemas.openxmlformats.org/officeDocument/2006/relationships/hyperlink" Target="http://alex-book.ru/catalog?sort=id-asc&amp;active_dialog_slug=pro-mashiny&amp;per_page=20&amp;page=47" TargetMode="External"/><Relationship Id="rId582" Type="http://schemas.openxmlformats.org/officeDocument/2006/relationships/hyperlink" Target="http://alex-book.ru/catalog?sort=id-asc&amp;active_dialog_slug=kroshechka-havroshechka&amp;per_page=20&amp;page=36" TargetMode="External"/><Relationship Id="rId638" Type="http://schemas.openxmlformats.org/officeDocument/2006/relationships/hyperlink" Target="http://alex-book.ru/catalog?sort=id-asc&amp;active_dialog_slug=domashnie-pticy-00014&amp;per_page=20&amp;page=26" TargetMode="External"/><Relationship Id="rId803" Type="http://schemas.openxmlformats.org/officeDocument/2006/relationships/hyperlink" Target="https://alex-book.ru/catalog?search=%D0%9A%D0%BE%D0%BB%D0%BE%D0%B1&amp;active_dialog_slug=kolobok-2&amp;per_page=20&amp;page=1" TargetMode="External"/><Relationship Id="rId3" Type="http://schemas.openxmlformats.org/officeDocument/2006/relationships/hyperlink" Target="http://alex-book.ru/catalog?sort=id-asc&amp;active_dialog_slug=raskras-malysh&amp;per_page=20&amp;page=14" TargetMode="External"/><Relationship Id="rId235" Type="http://schemas.openxmlformats.org/officeDocument/2006/relationships/hyperlink" Target="http://alex-book.ru/catalog?sort=id-asc&amp;active_dialog_slug=nasha-tehnika&amp;per_page=20&amp;page=24" TargetMode="External"/><Relationship Id="rId277" Type="http://schemas.openxmlformats.org/officeDocument/2006/relationships/hyperlink" Target="http://alex-book.ru/catalog?sort=id-asc&amp;active_dialog_slug=rukavichka&amp;per_page=20&amp;page=47" TargetMode="External"/><Relationship Id="rId400" Type="http://schemas.openxmlformats.org/officeDocument/2006/relationships/hyperlink" Target="http://alex-book.ru/catalog?sort=id-asc&amp;active_dialog_slug=obemnye-figury&amp;per_page=20&amp;page=44" TargetMode="External"/><Relationship Id="rId442" Type="http://schemas.openxmlformats.org/officeDocument/2006/relationships/hyperlink" Target="http://alex-book.ru/catalog?sort=id-asc&amp;active_dialog_slug=krasavicy&amp;per_page=20&amp;page=18" TargetMode="External"/><Relationship Id="rId484" Type="http://schemas.openxmlformats.org/officeDocument/2006/relationships/hyperlink" Target="http://alex-book.ru/catalog?sort=id-asc&amp;active_dialog_slug=v-mire-zhivotnyh&amp;per_page=20&amp;page=39" TargetMode="External"/><Relationship Id="rId705" Type="http://schemas.openxmlformats.org/officeDocument/2006/relationships/hyperlink" Target="http://alex-book.ru/catalog?sort=id-asc&amp;active_dialog_slug=petushok-zolotoy-grebeshok&amp;per_page=20&amp;page=35" TargetMode="External"/><Relationship Id="rId137" Type="http://schemas.openxmlformats.org/officeDocument/2006/relationships/hyperlink" Target="http://alex-book.ru/catalog?sort=id-asc&amp;active_dialog_slug=belochka-2&amp;per_page=20&amp;page=12" TargetMode="External"/><Relationship Id="rId302" Type="http://schemas.openxmlformats.org/officeDocument/2006/relationships/hyperlink" Target="http://alex-book.ru/catalog?sort=id-asc&amp;active_dialog_slug=lena&amp;per_page=20&amp;page=23" TargetMode="External"/><Relationship Id="rId344" Type="http://schemas.openxmlformats.org/officeDocument/2006/relationships/hyperlink" Target="http://alex-book.ru/catalog?sort=id-asc&amp;active_dialog_slug=uchimsya-vmeste-2&amp;per_page=20&amp;page=38" TargetMode="External"/><Relationship Id="rId691" Type="http://schemas.openxmlformats.org/officeDocument/2006/relationships/hyperlink" Target="http://alex-book.ru/catalog?sort=id-asc&amp;active_dialog_slug=ya-pishu-sam&amp;per_page=20&amp;page=33" TargetMode="External"/><Relationship Id="rId747" Type="http://schemas.openxmlformats.org/officeDocument/2006/relationships/hyperlink" Target="http://www.slovo-book.ru/cover/9785912820076.jpg" TargetMode="External"/><Relationship Id="rId789" Type="http://schemas.openxmlformats.org/officeDocument/2006/relationships/hyperlink" Target="http://alex-book.ru/catalog?categories%5b%5d=vodnaya-raskraska&amp;active_dialog_slug=myshonok-2&amp;per_page=20&amp;page=1" TargetMode="External"/><Relationship Id="rId41" Type="http://schemas.openxmlformats.org/officeDocument/2006/relationships/hyperlink" Target="http://alex-book.ru/catalog?sort=id-asc&amp;active_dialog_slug=vremya-i-vremena-goda&amp;per_page=20&amp;page=26" TargetMode="External"/><Relationship Id="rId83" Type="http://schemas.openxmlformats.org/officeDocument/2006/relationships/hyperlink" Target="http://alex-book.ru/catalog?sort=id-asc&amp;active_dialog_slug=obuchenie-gramote-uchimsya-pisat-bukvy-i-slova-chast-3&amp;per_page=20&amp;page=25" TargetMode="External"/><Relationship Id="rId179" Type="http://schemas.openxmlformats.org/officeDocument/2006/relationships/hyperlink" Target="http://alex-book.ru/catalog?sort=id-asc&amp;active_dialog_slug=ya-schitayu&amp;per_page=20&amp;page=46" TargetMode="External"/><Relationship Id="rId386" Type="http://schemas.openxmlformats.org/officeDocument/2006/relationships/hyperlink" Target="http://alex-book.ru/catalog?sort=id-asc&amp;active_dialog_slug=kto-gde-zhivet-4&amp;per_page=20&amp;page=44" TargetMode="External"/><Relationship Id="rId551" Type="http://schemas.openxmlformats.org/officeDocument/2006/relationships/hyperlink" Target="http://alex-book.ru/catalog?sort=id-asc&amp;active_dialog_slug=ya-vyrezayu-sam&amp;per_page=20&amp;page=24" TargetMode="External"/><Relationship Id="rId593" Type="http://schemas.openxmlformats.org/officeDocument/2006/relationships/hyperlink" Target="http://www.slovo-book.ru/coveran/9785912829086.jpg" TargetMode="External"/><Relationship Id="rId607" Type="http://schemas.openxmlformats.org/officeDocument/2006/relationships/hyperlink" Target="http://alex-book.ru/catalog?sort=id-asc&amp;active_dialog_slug=poigraem-vmeste&amp;per_page=20&amp;page=21" TargetMode="External"/><Relationship Id="rId649" Type="http://schemas.openxmlformats.org/officeDocument/2006/relationships/hyperlink" Target="http://alex-book.ru/catalog?sort=id-asc&amp;active_dialog_slug=modnaya-kollekciya&amp;per_page=20&amp;page=11" TargetMode="External"/><Relationship Id="rId190" Type="http://schemas.openxmlformats.org/officeDocument/2006/relationships/hyperlink" Target="http://alex-book.ru/catalog?sort=id-asc&amp;active_dialog_slug=moi-druzya-4&amp;per_page=20&amp;page=25" TargetMode="External"/><Relationship Id="rId204" Type="http://schemas.openxmlformats.org/officeDocument/2006/relationships/hyperlink" Target="http://alex-book.ru/catalog?sort=id-asc&amp;active_dialog_slug=nash-dvor&amp;per_page=20&amp;page=43" TargetMode="External"/><Relationship Id="rId246" Type="http://schemas.openxmlformats.org/officeDocument/2006/relationships/hyperlink" Target="http://alex-book.ru/catalog?sort=id-asc&amp;active_dialog_slug=luchshaya-pervaya-raskraska&amp;per_page=20&amp;page=14" TargetMode="External"/><Relationship Id="rId288" Type="http://schemas.openxmlformats.org/officeDocument/2006/relationships/hyperlink" Target="http://alex-book.ru/catalog?sort=id-asc&amp;active_dialog_slug=petushok-i-bobovoe-zernyshko&amp;per_page=20&amp;page=35" TargetMode="External"/><Relationship Id="rId411" Type="http://schemas.openxmlformats.org/officeDocument/2006/relationships/hyperlink" Target="http://www.slovo-book.ru/cover/9785912826610.jpg" TargetMode="External"/><Relationship Id="rId453" Type="http://schemas.openxmlformats.org/officeDocument/2006/relationships/hyperlink" Target="http://alex-book.ru/catalog?sort=id-asc&amp;active_dialog_slug=alfavit-v-kartinkah&amp;per_page=20&amp;page=30" TargetMode="External"/><Relationship Id="rId509" Type="http://schemas.openxmlformats.org/officeDocument/2006/relationships/hyperlink" Target="http://www.slovo-book.ru/cover/978500033999200049.jpg" TargetMode="External"/><Relationship Id="rId660" Type="http://schemas.openxmlformats.org/officeDocument/2006/relationships/hyperlink" Target="http://alex-book.ru/catalog?sort=id-asc&amp;active_dialog_slug=lyubimye-igrushki-2&amp;per_page=20&amp;page=18" TargetMode="External"/><Relationship Id="rId106" Type="http://schemas.openxmlformats.org/officeDocument/2006/relationships/hyperlink" Target="http://alex-book.ru/catalog?sort=id-asc&amp;active_dialog_slug=super-gonki&amp;per_page=20&amp;page=17" TargetMode="External"/><Relationship Id="rId313" Type="http://schemas.openxmlformats.org/officeDocument/2006/relationships/hyperlink" Target="http://alex-book.ru/catalog?sort=id-asc&amp;active_dialog_slug=pochitaem-t-gorbacheva-schet&amp;per_page=20&amp;page=10" TargetMode="External"/><Relationship Id="rId495" Type="http://schemas.openxmlformats.org/officeDocument/2006/relationships/hyperlink" Target="http://alex-book.ru/catalog?sort=id-asc&amp;active_dialog_slug=poleteli-poehali&amp;per_page=20&amp;page=10" TargetMode="External"/><Relationship Id="rId716" Type="http://schemas.openxmlformats.org/officeDocument/2006/relationships/hyperlink" Target="http://alex-book.ru/catalog?sort=id-asc&amp;active_dialog_slug=sestrica-alenushka-i-bratec-ivanushka&amp;per_page=20&amp;page=38" TargetMode="External"/><Relationship Id="rId758" Type="http://schemas.openxmlformats.org/officeDocument/2006/relationships/hyperlink" Target="http://alex-book.ru/catalog?sort=id-asc&amp;active_dialog_slug=azbuka-11&amp;per_page=20&amp;page=40" TargetMode="External"/><Relationship Id="rId10" Type="http://schemas.openxmlformats.org/officeDocument/2006/relationships/hyperlink" Target="http://alex-book.ru/catalog?sort=id-asc&amp;active_dialog_slug=mashiny&amp;per_page=20&amp;page=6" TargetMode="External"/><Relationship Id="rId52" Type="http://schemas.openxmlformats.org/officeDocument/2006/relationships/hyperlink" Target="http://alex-book.ru/catalog?sort=id-asc&amp;active_dialog_slug=veselye-zveryata&amp;per_page=20&amp;page=45" TargetMode="External"/><Relationship Id="rId94" Type="http://schemas.openxmlformats.org/officeDocument/2006/relationships/hyperlink" Target="http://alex-book.ru/catalog?sort=id-asc&amp;active_dialog_slug=podemnyy-kran&amp;per_page=20&amp;page=8" TargetMode="External"/><Relationship Id="rId148" Type="http://schemas.openxmlformats.org/officeDocument/2006/relationships/hyperlink" Target="http://alex-book.ru/catalog?sort=id-asc&amp;active_dialog_slug=k-chukovskiy-aybolit&amp;per_page=20&amp;page=37" TargetMode="External"/><Relationship Id="rId355" Type="http://schemas.openxmlformats.org/officeDocument/2006/relationships/hyperlink" Target="http://alex-book.ru/catalog?sort=id-asc&amp;active_dialog_slug=koza-dereza-2&amp;per_page=20&amp;page=48" TargetMode="External"/><Relationship Id="rId397" Type="http://schemas.openxmlformats.org/officeDocument/2006/relationships/hyperlink" Target="http://alex-book.ru/catalog?sort=id-asc&amp;active_dialog_slug=gusi-moi-gusi-3&amp;per_page=20&amp;page=42" TargetMode="External"/><Relationship Id="rId520" Type="http://schemas.openxmlformats.org/officeDocument/2006/relationships/hyperlink" Target="http://alex-book.ru/catalog?sort=id-asc&amp;active_dialog_slug=po-dorogam-i-moryam&amp;per_page=20&amp;page=14" TargetMode="External"/><Relationship Id="rId562" Type="http://schemas.openxmlformats.org/officeDocument/2006/relationships/hyperlink" Target="http://www.slovo-book.ru/cover/978500033999200036.jpg" TargetMode="External"/><Relationship Id="rId618" Type="http://schemas.openxmlformats.org/officeDocument/2006/relationships/hyperlink" Target="http://alex-book.ru/catalog?sort=id-asc&amp;active_dialog_slug=zvezdy-sceny&amp;per_page=20&amp;page=11" TargetMode="External"/><Relationship Id="rId215" Type="http://schemas.openxmlformats.org/officeDocument/2006/relationships/hyperlink" Target="http://alex-book.ru/catalog?sort=id-asc&amp;active_dialog_slug=ya-risuyu-2&amp;per_page=20&amp;page=16" TargetMode="External"/><Relationship Id="rId257" Type="http://schemas.openxmlformats.org/officeDocument/2006/relationships/hyperlink" Target="http://alex-book.ru/catalog?sort=id-asc&amp;active_dialog_slug=veselyy-hudozhnik&amp;per_page=20&amp;page=17" TargetMode="External"/><Relationship Id="rId422" Type="http://schemas.openxmlformats.org/officeDocument/2006/relationships/hyperlink" Target="http://www.slovo-book.ru/cover/9785912828430.jpg" TargetMode="External"/><Relationship Id="rId464" Type="http://schemas.openxmlformats.org/officeDocument/2006/relationships/hyperlink" Target="http://alex-book.ru/catalog?sort=id-asc&amp;active_dialog_slug=a-barto-kniga-stihov-oblozhka-s-zolotoy-folgoy&amp;per_page=20&amp;page=39" TargetMode="External"/><Relationship Id="rId299" Type="http://schemas.openxmlformats.org/officeDocument/2006/relationships/hyperlink" Target="http://alex-book.ru/catalog?sort=id-asc&amp;active_dialog_slug=malenkiy-utenok&amp;per_page=20&amp;page=12" TargetMode="External"/><Relationship Id="rId727" Type="http://schemas.openxmlformats.org/officeDocument/2006/relationships/hyperlink" Target="http://www.slovo-book.ru/cover/9785912827693.jpg" TargetMode="External"/><Relationship Id="rId63" Type="http://schemas.openxmlformats.org/officeDocument/2006/relationships/hyperlink" Target="http://alex-book.ru/catalog?sort=id-asc&amp;active_dialog_slug=azbuka-7&amp;per_page=20&amp;page=30" TargetMode="External"/><Relationship Id="rId159" Type="http://schemas.openxmlformats.org/officeDocument/2006/relationships/hyperlink" Target="http://alex-book.ru/catalog?sort=id-asc&amp;active_dialog_slug=obuchenie-gramote-uchimsya-pisat-bukvy-chast-1&amp;per_page=20&amp;page=25" TargetMode="External"/><Relationship Id="rId366" Type="http://schemas.openxmlformats.org/officeDocument/2006/relationships/hyperlink" Target="http://alex-book.ru/catalog?sort=id-asc&amp;active_dialog_slug=malysham-4&amp;per_page=20&amp;page=48" TargetMode="External"/><Relationship Id="rId573" Type="http://schemas.openxmlformats.org/officeDocument/2006/relationships/hyperlink" Target="http://www.slovo-book.ru/coveran/978500033999200045.jpg" TargetMode="External"/><Relationship Id="rId780" Type="http://schemas.openxmlformats.org/officeDocument/2006/relationships/hyperlink" Target="https://alex-book.ru/catalog?sort=id-asc&amp;active_dialog_slug=azbuka-v-kartinkah-2&amp;per_page=20&amp;page=30" TargetMode="External"/><Relationship Id="rId226" Type="http://schemas.openxmlformats.org/officeDocument/2006/relationships/hyperlink" Target="http://alex-book.ru/catalog?sort=id-asc&amp;active_dialog_slug=v-stepanov-tropinka-v-skazku&amp;per_page=20&amp;page=38" TargetMode="External"/><Relationship Id="rId433" Type="http://schemas.openxmlformats.org/officeDocument/2006/relationships/hyperlink" Target="http://alex-book.ru/catalog?sort=id-asc&amp;active_dialog_slug=nastya&amp;per_page=20&amp;page=23" TargetMode="External"/><Relationship Id="rId640" Type="http://schemas.openxmlformats.org/officeDocument/2006/relationships/hyperlink" Target="http://www.slovo-book.ru/cover/978500033999200016.jpg" TargetMode="External"/><Relationship Id="rId738" Type="http://schemas.openxmlformats.org/officeDocument/2006/relationships/hyperlink" Target="http://alex-book.ru/catalog?sort=id-asc&amp;active_dialog_slug=azbuka-i-schet-dlya-malyshey&amp;per_page=20&amp;page=40" TargetMode="External"/><Relationship Id="rId74" Type="http://schemas.openxmlformats.org/officeDocument/2006/relationships/hyperlink" Target="http://alex-book.ru/catalog?sort=id-asc&amp;active_dialog_slug=u-straha-glaza-veliki-2&amp;per_page=20&amp;page=48" TargetMode="External"/><Relationship Id="rId377" Type="http://schemas.openxmlformats.org/officeDocument/2006/relationships/hyperlink" Target="http://alex-book.ru/catalog?sort=id-asc&amp;active_dialog_slug=progulka-v-zoopark&amp;per_page=20&amp;page=43" TargetMode="External"/><Relationship Id="rId500" Type="http://schemas.openxmlformats.org/officeDocument/2006/relationships/hyperlink" Target="http://alex-book.ru/catalog?sort=id-asc&amp;active_dialog_slug=igraem-s-bukvami-i-slovami&amp;per_page=20&amp;page=10" TargetMode="External"/><Relationship Id="rId584" Type="http://schemas.openxmlformats.org/officeDocument/2006/relationships/hyperlink" Target="http://alex-book.ru/catalog?sort=id-asc&amp;active_dialog_slug=koshchey-bessmertnyy&amp;per_page=20&amp;page=36" TargetMode="External"/><Relationship Id="rId805" Type="http://schemas.openxmlformats.org/officeDocument/2006/relationships/hyperlink" Target="https://alex-book.ru/catalog?search=%D0%9A%D1%80%D0%B0%D1%81%D0%B0&amp;active_dialog_slug=krasavicy-3&amp;per_page=20&amp;page=1" TargetMode="External"/><Relationship Id="rId5" Type="http://schemas.openxmlformats.org/officeDocument/2006/relationships/hyperlink" Target="http://alex-book.ru/catalog?sort=id-asc&amp;active_dialog_slug=dlya-malchikov-2&amp;per_page=20&amp;page=13" TargetMode="External"/><Relationship Id="rId237" Type="http://schemas.openxmlformats.org/officeDocument/2006/relationships/hyperlink" Target="http://alex-book.ru/catalog?sort=id-asc&amp;active_dialog_slug=vyrezay-malysh&amp;per_page=20&amp;page=24" TargetMode="External"/><Relationship Id="rId791" Type="http://schemas.openxmlformats.org/officeDocument/2006/relationships/hyperlink" Target="http://alex-book.ru/catalog?categories%5b%5d=vodnaya-raskraska&amp;active_dialog_slug=tigrenok-2&amp;per_page=20&amp;page=1" TargetMode="External"/><Relationship Id="rId444" Type="http://schemas.openxmlformats.org/officeDocument/2006/relationships/hyperlink" Target="http://alex-book.ru/catalog?sort=id-asc&amp;active_dialog_slug=vkusnye-ovoshchi&amp;per_page=20&amp;page=20" TargetMode="External"/><Relationship Id="rId651" Type="http://schemas.openxmlformats.org/officeDocument/2006/relationships/hyperlink" Target="http://alex-book.ru/catalog?sort=id-asc&amp;active_dialog_slug=muzykalnye-instrumenty-2&amp;per_page=20&amp;page=30" TargetMode="External"/><Relationship Id="rId749" Type="http://schemas.openxmlformats.org/officeDocument/2006/relationships/hyperlink" Target="http://www.slovo-book.ru/cover/9785912821455.jpg" TargetMode="External"/><Relationship Id="rId290" Type="http://schemas.openxmlformats.org/officeDocument/2006/relationships/hyperlink" Target="https://www.slovo-book.ru/cover/9785912828119.jpg" TargetMode="External"/><Relationship Id="rId304" Type="http://schemas.openxmlformats.org/officeDocument/2006/relationships/hyperlink" Target="http://alex-book.ru/catalog?sort=id-asc&amp;active_dialog_slug=zoopark-2&amp;per_page=20&amp;page=17" TargetMode="External"/><Relationship Id="rId388" Type="http://schemas.openxmlformats.org/officeDocument/2006/relationships/hyperlink" Target="http://alex-book.ru/catalog?sort=id-asc&amp;active_dialog_slug=my-gotovim&amp;per_page=20&amp;page=44" TargetMode="External"/><Relationship Id="rId511" Type="http://schemas.openxmlformats.org/officeDocument/2006/relationships/hyperlink" Target="http://www.slovo-book.ru/cover/978500033999200056.jpg" TargetMode="External"/><Relationship Id="rId609" Type="http://schemas.openxmlformats.org/officeDocument/2006/relationships/hyperlink" Target="http://alex-book.ru/catalog?sort=id-asc&amp;active_dialog_slug=davay-prokatimsya&amp;per_page=20&amp;page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0"/>
  <sheetViews>
    <sheetView tabSelected="1" view="pageBreakPreview" zoomScale="80" zoomScaleNormal="80" zoomScaleSheetLayoutView="80" workbookViewId="0">
      <selection activeCell="H5" sqref="H5"/>
    </sheetView>
  </sheetViews>
  <sheetFormatPr defaultRowHeight="15" x14ac:dyDescent="0.25"/>
  <cols>
    <col min="1" max="1" width="5.28515625" style="2" customWidth="1"/>
    <col min="2" max="2" width="19.28515625" style="2" customWidth="1"/>
    <col min="3" max="3" width="9.85546875" style="19" customWidth="1"/>
    <col min="4" max="4" width="61.42578125" style="32" customWidth="1"/>
    <col min="5" max="5" width="5" style="32" customWidth="1"/>
    <col min="6" max="6" width="28.85546875" style="53" customWidth="1"/>
    <col min="7" max="7" width="21.7109375" style="161" customWidth="1"/>
    <col min="8" max="8" width="17.85546875" style="2" customWidth="1"/>
    <col min="9" max="9" width="12.42578125" style="70" customWidth="1"/>
    <col min="10" max="10" width="12.85546875" style="53" hidden="1" customWidth="1"/>
    <col min="11" max="11" width="8" style="2" customWidth="1"/>
    <col min="12" max="12" width="11.28515625" style="95" customWidth="1"/>
    <col min="13" max="13" width="13.42578125" style="2" customWidth="1"/>
    <col min="14" max="14" width="10.42578125" style="2" customWidth="1"/>
    <col min="15" max="15" width="14.5703125" style="2" customWidth="1"/>
    <col min="16" max="17" width="14.5703125" style="2" hidden="1" customWidth="1"/>
    <col min="19" max="19" width="50.140625" hidden="1" customWidth="1"/>
    <col min="20" max="20" width="78.28515625" hidden="1" customWidth="1"/>
    <col min="21" max="23" width="0" hidden="1" customWidth="1"/>
  </cols>
  <sheetData>
    <row r="1" spans="1:20" ht="28.5" customHeight="1" x14ac:dyDescent="0.25">
      <c r="A1" s="1"/>
      <c r="B1" s="1"/>
      <c r="D1" s="31"/>
      <c r="E1" s="31"/>
      <c r="F1" s="52"/>
      <c r="G1" s="150"/>
      <c r="I1" s="66"/>
      <c r="J1" s="71"/>
      <c r="L1" s="71"/>
      <c r="M1" s="71"/>
    </row>
    <row r="2" spans="1:20" ht="28.5" customHeight="1" x14ac:dyDescent="0.25">
      <c r="A2" s="1"/>
      <c r="B2" s="1"/>
      <c r="D2" s="31"/>
      <c r="E2" s="31"/>
      <c r="F2" s="52"/>
      <c r="G2" s="150"/>
      <c r="I2" s="66"/>
      <c r="J2" s="71"/>
      <c r="L2" s="71"/>
      <c r="M2" s="71"/>
    </row>
    <row r="3" spans="1:20" ht="64.150000000000006" customHeight="1" x14ac:dyDescent="0.25">
      <c r="A3" s="1"/>
      <c r="B3" s="1"/>
      <c r="D3" s="31"/>
      <c r="E3" s="31"/>
      <c r="F3" s="52"/>
      <c r="G3" s="150"/>
      <c r="I3" s="66"/>
      <c r="J3" s="71"/>
      <c r="K3" s="82"/>
      <c r="L3" s="71"/>
      <c r="M3" s="71"/>
    </row>
    <row r="4" spans="1:20" s="2" customFormat="1" ht="30" customHeight="1" thickBot="1" x14ac:dyDescent="0.4">
      <c r="B4" s="11"/>
      <c r="C4" s="81"/>
      <c r="D4" s="142" t="s">
        <v>1113</v>
      </c>
      <c r="E4" s="144" t="s">
        <v>1160</v>
      </c>
      <c r="F4" s="53"/>
      <c r="G4" s="165"/>
      <c r="H4" s="60"/>
      <c r="I4" s="61"/>
      <c r="J4" s="67"/>
      <c r="K4" s="83" t="s">
        <v>630</v>
      </c>
      <c r="L4" s="138">
        <v>50</v>
      </c>
      <c r="M4" s="96" t="s">
        <v>641</v>
      </c>
      <c r="R4" s="104" t="s">
        <v>714</v>
      </c>
    </row>
    <row r="5" spans="1:20" s="2" customFormat="1" ht="30" customHeight="1" thickTop="1" x14ac:dyDescent="0.25">
      <c r="B5" s="11"/>
      <c r="D5" s="81" t="s">
        <v>1116</v>
      </c>
      <c r="E5" s="264" t="s">
        <v>1145</v>
      </c>
      <c r="F5" s="265"/>
      <c r="G5" s="266"/>
      <c r="H5" s="61"/>
      <c r="I5" s="67"/>
      <c r="J5" s="72"/>
      <c r="K5" s="84" t="s">
        <v>631</v>
      </c>
      <c r="L5" s="262">
        <f>M958</f>
        <v>0</v>
      </c>
      <c r="M5" s="262"/>
      <c r="R5" s="104"/>
    </row>
    <row r="6" spans="1:20" s="2" customFormat="1" ht="36.75" customHeight="1" thickBot="1" x14ac:dyDescent="0.3">
      <c r="B6" s="11"/>
      <c r="D6" s="81" t="s">
        <v>1115</v>
      </c>
      <c r="E6" s="267"/>
      <c r="F6" s="268"/>
      <c r="G6" s="269"/>
      <c r="H6" s="61"/>
      <c r="I6" s="67"/>
      <c r="J6" s="72"/>
      <c r="K6" s="84" t="s">
        <v>632</v>
      </c>
      <c r="L6" s="263">
        <f>N958</f>
        <v>0</v>
      </c>
      <c r="M6" s="263"/>
      <c r="R6"/>
    </row>
    <row r="7" spans="1:20" s="2" customFormat="1" ht="28.9" customHeight="1" thickTop="1" x14ac:dyDescent="0.35">
      <c r="B7" s="11"/>
      <c r="C7" s="82" t="s">
        <v>815</v>
      </c>
      <c r="D7" s="142" t="s">
        <v>1114</v>
      </c>
      <c r="E7" s="235"/>
      <c r="F7" s="236"/>
      <c r="G7" s="151"/>
      <c r="H7" s="61"/>
      <c r="I7" s="67"/>
      <c r="J7" s="72"/>
      <c r="K7" s="84" t="s">
        <v>633</v>
      </c>
      <c r="L7" s="262">
        <f>L6/15*0.0323</f>
        <v>0</v>
      </c>
      <c r="M7" s="262"/>
      <c r="R7" s="104"/>
    </row>
    <row r="8" spans="1:20" ht="45" x14ac:dyDescent="0.25">
      <c r="A8" s="3" t="s">
        <v>0</v>
      </c>
      <c r="B8" s="12"/>
      <c r="C8" s="20"/>
      <c r="D8" s="33" t="s">
        <v>32</v>
      </c>
      <c r="E8" s="3"/>
      <c r="F8" s="3"/>
      <c r="G8" s="152" t="s">
        <v>618</v>
      </c>
      <c r="H8" s="62" t="s">
        <v>620</v>
      </c>
      <c r="I8" s="62" t="s">
        <v>621</v>
      </c>
      <c r="J8" s="73" t="s">
        <v>622</v>
      </c>
      <c r="K8" s="73" t="s">
        <v>634</v>
      </c>
      <c r="L8" s="89" t="s">
        <v>640</v>
      </c>
      <c r="M8" s="97" t="s">
        <v>642</v>
      </c>
      <c r="N8" s="97" t="s">
        <v>643</v>
      </c>
      <c r="O8" s="97" t="s">
        <v>644</v>
      </c>
      <c r="P8" s="97" t="s">
        <v>1053</v>
      </c>
      <c r="Q8" s="97" t="s">
        <v>1047</v>
      </c>
      <c r="S8" s="168"/>
      <c r="T8" s="168"/>
    </row>
    <row r="9" spans="1:20" s="9" customFormat="1" ht="42" customHeight="1" x14ac:dyDescent="0.25">
      <c r="A9" s="260" t="s">
        <v>1119</v>
      </c>
      <c r="B9" s="261"/>
      <c r="C9" s="261"/>
      <c r="D9" s="261"/>
      <c r="E9" s="261"/>
      <c r="F9" s="261"/>
      <c r="G9" s="261"/>
      <c r="H9" s="261"/>
      <c r="I9" s="261"/>
      <c r="J9" s="261"/>
      <c r="K9" s="223"/>
      <c r="L9" s="115"/>
      <c r="M9" s="98"/>
      <c r="N9" s="51"/>
      <c r="O9" s="51"/>
      <c r="P9" s="51"/>
      <c r="Q9" s="51"/>
      <c r="R9" s="103"/>
      <c r="S9" s="169"/>
      <c r="T9" s="169"/>
    </row>
    <row r="10" spans="1:20" s="9" customFormat="1" ht="87.75" customHeight="1" x14ac:dyDescent="0.25">
      <c r="A10" s="237" t="s">
        <v>661</v>
      </c>
      <c r="B10" s="238"/>
      <c r="C10" s="238"/>
      <c r="D10" s="238"/>
      <c r="E10" s="111"/>
      <c r="F10" s="257" t="s">
        <v>1144</v>
      </c>
      <c r="G10" s="257"/>
      <c r="H10" s="257"/>
      <c r="I10" s="257"/>
      <c r="J10" s="257"/>
      <c r="K10" s="258"/>
      <c r="L10" s="115"/>
      <c r="M10" s="98"/>
      <c r="N10" s="51"/>
      <c r="O10" s="51"/>
      <c r="P10" s="51"/>
      <c r="Q10" s="51"/>
      <c r="R10" s="103"/>
      <c r="S10" s="169"/>
      <c r="T10" s="169"/>
    </row>
    <row r="11" spans="1:20" s="2" customFormat="1" ht="111.75" customHeight="1" x14ac:dyDescent="0.25">
      <c r="A11" s="5">
        <v>1</v>
      </c>
      <c r="B11" s="13" t="s">
        <v>2</v>
      </c>
      <c r="C11" s="23"/>
      <c r="D11" s="35" t="s">
        <v>59</v>
      </c>
      <c r="E11" s="27"/>
      <c r="F11" s="47" t="s">
        <v>552</v>
      </c>
      <c r="G11" s="105">
        <v>9785912828881</v>
      </c>
      <c r="H11" s="225">
        <v>120</v>
      </c>
      <c r="I11" s="226">
        <f t="shared" ref="I11:I18" si="0">ROUND((100-$L$4)/100*H11,1)</f>
        <v>60</v>
      </c>
      <c r="J11" s="74" t="s">
        <v>626</v>
      </c>
      <c r="K11" s="85">
        <v>25</v>
      </c>
      <c r="L11" s="110"/>
      <c r="M11" s="98">
        <f>L11*I11</f>
        <v>0</v>
      </c>
      <c r="N11" s="51">
        <f t="shared" ref="N11:N17" si="1">L11*2.75/25</f>
        <v>0</v>
      </c>
      <c r="O11" s="51">
        <v>4903000000</v>
      </c>
      <c r="P11" s="51">
        <f t="shared" ref="P11:P18" si="2">TRUNC(L11/K11,0)*K11</f>
        <v>0</v>
      </c>
      <c r="Q11" s="215">
        <f t="shared" ref="Q11:Q18" si="3">L11-P11</f>
        <v>0</v>
      </c>
      <c r="S11" s="51"/>
      <c r="T11" s="171" t="s">
        <v>975</v>
      </c>
    </row>
    <row r="12" spans="1:20" s="2" customFormat="1" ht="111.75" customHeight="1" x14ac:dyDescent="0.25">
      <c r="A12" s="5">
        <f t="shared" ref="A12:A18" si="4">A11+1</f>
        <v>2</v>
      </c>
      <c r="B12" s="13" t="s">
        <v>2</v>
      </c>
      <c r="C12" s="23"/>
      <c r="D12" s="35" t="s">
        <v>60</v>
      </c>
      <c r="E12" s="44"/>
      <c r="F12" s="47" t="s">
        <v>553</v>
      </c>
      <c r="G12" s="105">
        <v>9785000335468</v>
      </c>
      <c r="H12" s="225">
        <v>120</v>
      </c>
      <c r="I12" s="226">
        <f t="shared" si="0"/>
        <v>60</v>
      </c>
      <c r="J12" s="74" t="s">
        <v>626</v>
      </c>
      <c r="K12" s="85">
        <v>25</v>
      </c>
      <c r="L12" s="90"/>
      <c r="M12" s="98">
        <f t="shared" ref="M12:M18" si="5">L12*I12</f>
        <v>0</v>
      </c>
      <c r="N12" s="51">
        <f t="shared" si="1"/>
        <v>0</v>
      </c>
      <c r="O12" s="51">
        <v>4903000000</v>
      </c>
      <c r="P12" s="51">
        <f t="shared" si="2"/>
        <v>0</v>
      </c>
      <c r="Q12" s="215">
        <f t="shared" si="3"/>
        <v>0</v>
      </c>
      <c r="S12" s="51"/>
      <c r="T12" s="171" t="s">
        <v>975</v>
      </c>
    </row>
    <row r="13" spans="1:20" s="2" customFormat="1" ht="111.75" customHeight="1" x14ac:dyDescent="0.25">
      <c r="A13" s="5">
        <f t="shared" si="4"/>
        <v>3</v>
      </c>
      <c r="B13" s="13" t="s">
        <v>2</v>
      </c>
      <c r="C13" s="23"/>
      <c r="D13" s="35" t="s">
        <v>61</v>
      </c>
      <c r="E13" s="27"/>
      <c r="F13" s="47" t="s">
        <v>553</v>
      </c>
      <c r="G13" s="105">
        <v>9785000335277</v>
      </c>
      <c r="H13" s="225">
        <v>120</v>
      </c>
      <c r="I13" s="226">
        <f t="shared" si="0"/>
        <v>60</v>
      </c>
      <c r="J13" s="74" t="s">
        <v>626</v>
      </c>
      <c r="K13" s="85">
        <v>25</v>
      </c>
      <c r="L13" s="110"/>
      <c r="M13" s="98">
        <f t="shared" si="5"/>
        <v>0</v>
      </c>
      <c r="N13" s="51">
        <f t="shared" si="1"/>
        <v>0</v>
      </c>
      <c r="O13" s="51">
        <v>4903000000</v>
      </c>
      <c r="P13" s="51">
        <f t="shared" si="2"/>
        <v>0</v>
      </c>
      <c r="Q13" s="215">
        <f t="shared" si="3"/>
        <v>0</v>
      </c>
      <c r="S13" s="51"/>
      <c r="T13" s="171" t="s">
        <v>975</v>
      </c>
    </row>
    <row r="14" spans="1:20" s="2" customFormat="1" ht="111.75" customHeight="1" x14ac:dyDescent="0.25">
      <c r="A14" s="5">
        <f t="shared" si="4"/>
        <v>4</v>
      </c>
      <c r="B14" s="13" t="s">
        <v>2</v>
      </c>
      <c r="C14" s="23"/>
      <c r="D14" s="35" t="s">
        <v>62</v>
      </c>
      <c r="E14" s="45"/>
      <c r="F14" s="47" t="s">
        <v>553</v>
      </c>
      <c r="G14" s="105">
        <v>9785000335284</v>
      </c>
      <c r="H14" s="225">
        <v>120</v>
      </c>
      <c r="I14" s="226">
        <f t="shared" si="0"/>
        <v>60</v>
      </c>
      <c r="J14" s="74" t="s">
        <v>626</v>
      </c>
      <c r="K14" s="85">
        <v>25</v>
      </c>
      <c r="L14" s="90"/>
      <c r="M14" s="98">
        <f t="shared" si="5"/>
        <v>0</v>
      </c>
      <c r="N14" s="51">
        <f t="shared" si="1"/>
        <v>0</v>
      </c>
      <c r="O14" s="51">
        <v>4903000000</v>
      </c>
      <c r="P14" s="51">
        <f t="shared" si="2"/>
        <v>0</v>
      </c>
      <c r="Q14" s="215">
        <f t="shared" si="3"/>
        <v>0</v>
      </c>
      <c r="S14" s="51"/>
      <c r="T14" s="171" t="s">
        <v>975</v>
      </c>
    </row>
    <row r="15" spans="1:20" s="2" customFormat="1" ht="111.75" customHeight="1" x14ac:dyDescent="0.25">
      <c r="A15" s="5">
        <f t="shared" si="4"/>
        <v>5</v>
      </c>
      <c r="B15" s="13" t="s">
        <v>2</v>
      </c>
      <c r="C15" s="23"/>
      <c r="D15" s="35" t="s">
        <v>63</v>
      </c>
      <c r="E15" s="27"/>
      <c r="F15" s="47" t="s">
        <v>553</v>
      </c>
      <c r="G15" s="105">
        <v>9785912828874</v>
      </c>
      <c r="H15" s="225">
        <v>120</v>
      </c>
      <c r="I15" s="226">
        <f t="shared" si="0"/>
        <v>60</v>
      </c>
      <c r="J15" s="74" t="s">
        <v>626</v>
      </c>
      <c r="K15" s="85">
        <v>25</v>
      </c>
      <c r="L15" s="110"/>
      <c r="M15" s="98">
        <f t="shared" si="5"/>
        <v>0</v>
      </c>
      <c r="N15" s="51">
        <f t="shared" si="1"/>
        <v>0</v>
      </c>
      <c r="O15" s="51">
        <v>4903000000</v>
      </c>
      <c r="P15" s="51">
        <f t="shared" si="2"/>
        <v>0</v>
      </c>
      <c r="Q15" s="215">
        <f t="shared" si="3"/>
        <v>0</v>
      </c>
      <c r="S15" s="51"/>
      <c r="T15" s="171" t="s">
        <v>975</v>
      </c>
    </row>
    <row r="16" spans="1:20" s="2" customFormat="1" ht="111.75" customHeight="1" x14ac:dyDescent="0.25">
      <c r="A16" s="5">
        <f t="shared" si="4"/>
        <v>6</v>
      </c>
      <c r="B16" s="13" t="s">
        <v>2</v>
      </c>
      <c r="C16" s="23"/>
      <c r="D16" s="35" t="s">
        <v>64</v>
      </c>
      <c r="E16" s="46"/>
      <c r="F16" s="47" t="s">
        <v>554</v>
      </c>
      <c r="G16" s="105">
        <v>9785000335451</v>
      </c>
      <c r="H16" s="225">
        <v>120</v>
      </c>
      <c r="I16" s="226">
        <f t="shared" si="0"/>
        <v>60</v>
      </c>
      <c r="J16" s="74" t="s">
        <v>626</v>
      </c>
      <c r="K16" s="85">
        <v>25</v>
      </c>
      <c r="L16" s="90"/>
      <c r="M16" s="98">
        <f t="shared" si="5"/>
        <v>0</v>
      </c>
      <c r="N16" s="51">
        <f t="shared" si="1"/>
        <v>0</v>
      </c>
      <c r="O16" s="51">
        <v>4903000000</v>
      </c>
      <c r="P16" s="51">
        <f t="shared" si="2"/>
        <v>0</v>
      </c>
      <c r="Q16" s="215">
        <f t="shared" si="3"/>
        <v>0</v>
      </c>
      <c r="S16" s="51"/>
      <c r="T16" s="171" t="s">
        <v>975</v>
      </c>
    </row>
    <row r="17" spans="1:20" s="2" customFormat="1" ht="111.75" customHeight="1" x14ac:dyDescent="0.25">
      <c r="A17" s="5">
        <f t="shared" si="4"/>
        <v>7</v>
      </c>
      <c r="B17" s="13" t="s">
        <v>2</v>
      </c>
      <c r="C17" s="23"/>
      <c r="D17" s="35" t="s">
        <v>65</v>
      </c>
      <c r="E17" s="27"/>
      <c r="F17" s="47" t="s">
        <v>555</v>
      </c>
      <c r="G17" s="105">
        <v>9785912828867</v>
      </c>
      <c r="H17" s="225">
        <v>120</v>
      </c>
      <c r="I17" s="226">
        <f t="shared" si="0"/>
        <v>60</v>
      </c>
      <c r="J17" s="74" t="s">
        <v>626</v>
      </c>
      <c r="K17" s="85">
        <v>25</v>
      </c>
      <c r="L17" s="90"/>
      <c r="M17" s="98">
        <f t="shared" si="5"/>
        <v>0</v>
      </c>
      <c r="N17" s="51">
        <f t="shared" si="1"/>
        <v>0</v>
      </c>
      <c r="O17" s="51">
        <v>4903000000</v>
      </c>
      <c r="P17" s="51">
        <f t="shared" si="2"/>
        <v>0</v>
      </c>
      <c r="Q17" s="215">
        <f t="shared" si="3"/>
        <v>0</v>
      </c>
      <c r="S17" s="51"/>
      <c r="T17" s="171" t="s">
        <v>975</v>
      </c>
    </row>
    <row r="18" spans="1:20" s="9" customFormat="1" ht="111.75" customHeight="1" x14ac:dyDescent="0.25">
      <c r="A18" s="5">
        <f t="shared" si="4"/>
        <v>8</v>
      </c>
      <c r="B18" s="13" t="s">
        <v>2</v>
      </c>
      <c r="C18" s="23"/>
      <c r="D18" s="35" t="s">
        <v>66</v>
      </c>
      <c r="E18" s="44"/>
      <c r="F18" s="47" t="s">
        <v>556</v>
      </c>
      <c r="G18" s="105">
        <v>9785912828591</v>
      </c>
      <c r="H18" s="225">
        <v>120</v>
      </c>
      <c r="I18" s="226">
        <f t="shared" si="0"/>
        <v>60</v>
      </c>
      <c r="J18" s="74" t="s">
        <v>626</v>
      </c>
      <c r="K18" s="85">
        <v>50</v>
      </c>
      <c r="L18" s="90"/>
      <c r="M18" s="98">
        <f t="shared" si="5"/>
        <v>0</v>
      </c>
      <c r="N18" s="51">
        <f>L18*2.75/25</f>
        <v>0</v>
      </c>
      <c r="O18" s="51">
        <v>4903000000</v>
      </c>
      <c r="P18" s="51">
        <f t="shared" si="2"/>
        <v>0</v>
      </c>
      <c r="Q18" s="215">
        <f t="shared" si="3"/>
        <v>0</v>
      </c>
      <c r="S18" s="169"/>
      <c r="T18" s="171" t="s">
        <v>975</v>
      </c>
    </row>
    <row r="19" spans="1:20" s="2" customFormat="1" ht="48.75" customHeight="1" x14ac:dyDescent="0.25">
      <c r="A19" s="7"/>
      <c r="B19" s="241" t="s">
        <v>745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3"/>
      <c r="M19" s="98"/>
      <c r="N19" s="51"/>
      <c r="O19" s="51"/>
      <c r="P19" s="51"/>
      <c r="Q19" s="51"/>
      <c r="S19" s="51"/>
      <c r="T19" s="51"/>
    </row>
    <row r="20" spans="1:20" s="2" customFormat="1" ht="45.6" customHeight="1" x14ac:dyDescent="0.25">
      <c r="A20" s="237" t="s">
        <v>1124</v>
      </c>
      <c r="B20" s="238"/>
      <c r="C20" s="238"/>
      <c r="D20" s="238"/>
      <c r="E20" s="108"/>
      <c r="F20" s="239" t="s">
        <v>1074</v>
      </c>
      <c r="G20" s="239"/>
      <c r="H20" s="239"/>
      <c r="I20" s="239"/>
      <c r="J20" s="239"/>
      <c r="K20" s="240"/>
      <c r="L20" s="115"/>
      <c r="M20" s="98"/>
      <c r="N20" s="100"/>
      <c r="O20" s="100"/>
      <c r="P20" s="100"/>
      <c r="Q20" s="100"/>
      <c r="S20" s="51"/>
      <c r="T20" s="51"/>
    </row>
    <row r="21" spans="1:20" s="2" customFormat="1" ht="96" customHeight="1" x14ac:dyDescent="0.25">
      <c r="A21" s="4">
        <v>1</v>
      </c>
      <c r="B21" s="13"/>
      <c r="C21" s="106" t="s">
        <v>29</v>
      </c>
      <c r="D21" s="34" t="s">
        <v>143</v>
      </c>
      <c r="E21" s="43" t="s">
        <v>544</v>
      </c>
      <c r="F21" s="47"/>
      <c r="G21" s="105">
        <v>9785908039246</v>
      </c>
      <c r="H21" s="63">
        <v>24</v>
      </c>
      <c r="I21" s="68">
        <f t="shared" ref="I21:I22" si="6">ROUND((100-$L$4)/100*H21,1)</f>
        <v>12</v>
      </c>
      <c r="J21" s="140" t="s">
        <v>1120</v>
      </c>
      <c r="K21" s="85">
        <v>100</v>
      </c>
      <c r="L21" s="109"/>
      <c r="M21" s="98">
        <f t="shared" ref="M21:M22" si="7">L21*I21</f>
        <v>0</v>
      </c>
      <c r="N21" s="100">
        <f t="shared" ref="N21:N22" si="8">L21*1.8/100</f>
        <v>0</v>
      </c>
      <c r="O21" s="51">
        <v>4903000000</v>
      </c>
      <c r="P21" s="51"/>
      <c r="Q21" s="215"/>
      <c r="S21" s="51"/>
      <c r="T21" s="171"/>
    </row>
    <row r="22" spans="1:20" s="2" customFormat="1" ht="96" customHeight="1" x14ac:dyDescent="0.25">
      <c r="A22" s="4">
        <f>A21+1</f>
        <v>2</v>
      </c>
      <c r="B22" s="13"/>
      <c r="C22" s="106" t="s">
        <v>29</v>
      </c>
      <c r="D22" s="34" t="s">
        <v>135</v>
      </c>
      <c r="E22" s="43" t="s">
        <v>544</v>
      </c>
      <c r="F22" s="47"/>
      <c r="G22" s="105">
        <v>9785908039222</v>
      </c>
      <c r="H22" s="63">
        <v>24</v>
      </c>
      <c r="I22" s="68">
        <f t="shared" si="6"/>
        <v>12</v>
      </c>
      <c r="J22" s="140" t="s">
        <v>1120</v>
      </c>
      <c r="K22" s="85">
        <v>100</v>
      </c>
      <c r="L22" s="109"/>
      <c r="M22" s="98">
        <f t="shared" si="7"/>
        <v>0</v>
      </c>
      <c r="N22" s="100">
        <f t="shared" si="8"/>
        <v>0</v>
      </c>
      <c r="O22" s="51">
        <v>4903000000</v>
      </c>
      <c r="P22" s="51"/>
      <c r="Q22" s="215"/>
      <c r="S22" s="51"/>
      <c r="T22" s="171"/>
    </row>
    <row r="23" spans="1:20" s="2" customFormat="1" ht="96" customHeight="1" x14ac:dyDescent="0.25">
      <c r="A23" s="4">
        <f t="shared" ref="A23:A32" si="9">A22+1</f>
        <v>3</v>
      </c>
      <c r="B23" s="13"/>
      <c r="C23" s="147"/>
      <c r="D23" s="34" t="s">
        <v>1066</v>
      </c>
      <c r="E23" s="43" t="s">
        <v>544</v>
      </c>
      <c r="F23" s="47"/>
      <c r="G23" s="105">
        <v>9785000339039</v>
      </c>
      <c r="H23" s="63">
        <v>24</v>
      </c>
      <c r="I23" s="68">
        <f t="shared" ref="I23:I32" si="10">ROUND((100-$L$4)/100*H23,1)</f>
        <v>12</v>
      </c>
      <c r="J23" s="140" t="s">
        <v>1100</v>
      </c>
      <c r="K23" s="85">
        <v>100</v>
      </c>
      <c r="L23" s="109"/>
      <c r="M23" s="98">
        <f t="shared" ref="M23:M32" si="11">L23*I23</f>
        <v>0</v>
      </c>
      <c r="N23" s="100">
        <f t="shared" ref="N23:N32" si="12">L23*1.8/100</f>
        <v>0</v>
      </c>
      <c r="O23" s="51">
        <v>4903000000</v>
      </c>
      <c r="P23" s="51"/>
      <c r="Q23" s="215"/>
      <c r="S23" s="51"/>
      <c r="T23" s="171"/>
    </row>
    <row r="24" spans="1:20" s="2" customFormat="1" ht="96" customHeight="1" x14ac:dyDescent="0.25">
      <c r="A24" s="4">
        <f t="shared" si="9"/>
        <v>4</v>
      </c>
      <c r="B24" s="13"/>
      <c r="C24" s="106" t="s">
        <v>29</v>
      </c>
      <c r="D24" s="34" t="s">
        <v>160</v>
      </c>
      <c r="E24" s="43" t="s">
        <v>544</v>
      </c>
      <c r="F24" s="47"/>
      <c r="G24" s="105">
        <v>9785908039239</v>
      </c>
      <c r="H24" s="63">
        <v>24</v>
      </c>
      <c r="I24" s="68">
        <f t="shared" si="10"/>
        <v>12</v>
      </c>
      <c r="J24" s="140" t="s">
        <v>1120</v>
      </c>
      <c r="K24" s="85">
        <v>100</v>
      </c>
      <c r="L24" s="109"/>
      <c r="M24" s="98">
        <f t="shared" si="11"/>
        <v>0</v>
      </c>
      <c r="N24" s="100">
        <f t="shared" si="12"/>
        <v>0</v>
      </c>
      <c r="O24" s="51">
        <v>4903000000</v>
      </c>
      <c r="P24" s="51"/>
      <c r="Q24" s="215"/>
      <c r="S24" s="51"/>
      <c r="T24" s="171"/>
    </row>
    <row r="25" spans="1:20" s="2" customFormat="1" ht="96" customHeight="1" x14ac:dyDescent="0.25">
      <c r="A25" s="4">
        <f t="shared" si="9"/>
        <v>5</v>
      </c>
      <c r="B25" s="13"/>
      <c r="C25" s="147"/>
      <c r="D25" s="34" t="s">
        <v>1067</v>
      </c>
      <c r="E25" s="43" t="s">
        <v>544</v>
      </c>
      <c r="F25" s="47"/>
      <c r="G25" s="105">
        <v>9785000339008</v>
      </c>
      <c r="H25" s="63">
        <v>24</v>
      </c>
      <c r="I25" s="68">
        <f t="shared" si="10"/>
        <v>12</v>
      </c>
      <c r="J25" s="140" t="s">
        <v>1100</v>
      </c>
      <c r="K25" s="85">
        <v>100</v>
      </c>
      <c r="L25" s="109"/>
      <c r="M25" s="98">
        <f t="shared" si="11"/>
        <v>0</v>
      </c>
      <c r="N25" s="100">
        <f t="shared" si="12"/>
        <v>0</v>
      </c>
      <c r="O25" s="51">
        <v>4903000000</v>
      </c>
      <c r="P25" s="51"/>
      <c r="Q25" s="215"/>
      <c r="S25" s="51"/>
      <c r="T25" s="171"/>
    </row>
    <row r="26" spans="1:20" s="2" customFormat="1" ht="96" customHeight="1" x14ac:dyDescent="0.25">
      <c r="A26" s="4">
        <f t="shared" si="9"/>
        <v>6</v>
      </c>
      <c r="B26" s="13"/>
      <c r="C26" s="106" t="s">
        <v>29</v>
      </c>
      <c r="D26" s="34" t="s">
        <v>182</v>
      </c>
      <c r="E26" s="43" t="s">
        <v>544</v>
      </c>
      <c r="F26" s="47"/>
      <c r="G26" s="105">
        <v>9785000339077</v>
      </c>
      <c r="H26" s="63">
        <v>24</v>
      </c>
      <c r="I26" s="68">
        <f t="shared" si="10"/>
        <v>12</v>
      </c>
      <c r="J26" s="140" t="s">
        <v>1146</v>
      </c>
      <c r="K26" s="85">
        <v>100</v>
      </c>
      <c r="L26" s="109"/>
      <c r="M26" s="98">
        <f t="shared" si="11"/>
        <v>0</v>
      </c>
      <c r="N26" s="100">
        <f t="shared" si="12"/>
        <v>0</v>
      </c>
      <c r="O26" s="51">
        <v>4903000000</v>
      </c>
      <c r="P26" s="51"/>
      <c r="Q26" s="215"/>
      <c r="S26" s="51"/>
      <c r="T26" s="171"/>
    </row>
    <row r="27" spans="1:20" s="2" customFormat="1" ht="96" customHeight="1" x14ac:dyDescent="0.25">
      <c r="A27" s="4">
        <f t="shared" si="9"/>
        <v>7</v>
      </c>
      <c r="B27" s="13"/>
      <c r="C27" s="147"/>
      <c r="D27" s="34" t="s">
        <v>165</v>
      </c>
      <c r="E27" s="43" t="s">
        <v>544</v>
      </c>
      <c r="F27" s="47"/>
      <c r="G27" s="105">
        <v>9785000339015</v>
      </c>
      <c r="H27" s="63">
        <v>24</v>
      </c>
      <c r="I27" s="68">
        <f t="shared" si="10"/>
        <v>12</v>
      </c>
      <c r="J27" s="140" t="s">
        <v>1100</v>
      </c>
      <c r="K27" s="85">
        <v>100</v>
      </c>
      <c r="L27" s="109"/>
      <c r="M27" s="98">
        <f t="shared" si="11"/>
        <v>0</v>
      </c>
      <c r="N27" s="100">
        <f t="shared" si="12"/>
        <v>0</v>
      </c>
      <c r="O27" s="51">
        <v>4903000000</v>
      </c>
      <c r="P27" s="51"/>
      <c r="Q27" s="215"/>
      <c r="S27" s="51"/>
      <c r="T27" s="171"/>
    </row>
    <row r="28" spans="1:20" s="2" customFormat="1" ht="96" customHeight="1" x14ac:dyDescent="0.25">
      <c r="A28" s="4">
        <f t="shared" si="9"/>
        <v>8</v>
      </c>
      <c r="B28" s="13"/>
      <c r="C28" s="106" t="s">
        <v>29</v>
      </c>
      <c r="D28" s="34" t="s">
        <v>122</v>
      </c>
      <c r="E28" s="43" t="s">
        <v>544</v>
      </c>
      <c r="F28" s="47"/>
      <c r="G28" s="105">
        <v>9785000339022</v>
      </c>
      <c r="H28" s="63">
        <v>24</v>
      </c>
      <c r="I28" s="68">
        <f t="shared" si="10"/>
        <v>12</v>
      </c>
      <c r="J28" s="140" t="s">
        <v>1146</v>
      </c>
      <c r="K28" s="85">
        <v>100</v>
      </c>
      <c r="L28" s="109"/>
      <c r="M28" s="98">
        <f t="shared" si="11"/>
        <v>0</v>
      </c>
      <c r="N28" s="100">
        <f t="shared" si="12"/>
        <v>0</v>
      </c>
      <c r="O28" s="51">
        <v>4903000000</v>
      </c>
      <c r="P28" s="51"/>
      <c r="Q28" s="215"/>
      <c r="S28" s="51"/>
      <c r="T28" s="171"/>
    </row>
    <row r="29" spans="1:20" s="2" customFormat="1" ht="96" customHeight="1" x14ac:dyDescent="0.25">
      <c r="A29" s="4">
        <f t="shared" si="9"/>
        <v>9</v>
      </c>
      <c r="B29" s="13"/>
      <c r="C29" s="106" t="s">
        <v>29</v>
      </c>
      <c r="D29" s="34" t="s">
        <v>1123</v>
      </c>
      <c r="E29" s="43" t="s">
        <v>544</v>
      </c>
      <c r="F29" s="47"/>
      <c r="G29" s="105">
        <v>9785908039253</v>
      </c>
      <c r="H29" s="63">
        <v>24</v>
      </c>
      <c r="I29" s="68">
        <f t="shared" ref="I29" si="13">ROUND((100-$L$4)/100*H29,1)</f>
        <v>12</v>
      </c>
      <c r="J29" s="140" t="s">
        <v>1120</v>
      </c>
      <c r="K29" s="85">
        <v>100</v>
      </c>
      <c r="L29" s="109"/>
      <c r="M29" s="98">
        <f t="shared" ref="M29" si="14">L29*I29</f>
        <v>0</v>
      </c>
      <c r="N29" s="100">
        <f t="shared" ref="N29" si="15">L29*1.8/100</f>
        <v>0</v>
      </c>
      <c r="O29" s="51">
        <v>4903000000</v>
      </c>
      <c r="P29" s="51"/>
      <c r="Q29" s="215"/>
      <c r="S29" s="51"/>
      <c r="T29" s="171"/>
    </row>
    <row r="30" spans="1:20" s="2" customFormat="1" ht="96" customHeight="1" x14ac:dyDescent="0.25">
      <c r="A30" s="4">
        <f t="shared" si="9"/>
        <v>10</v>
      </c>
      <c r="B30" s="13"/>
      <c r="C30" s="147"/>
      <c r="D30" s="34" t="s">
        <v>99</v>
      </c>
      <c r="E30" s="43" t="s">
        <v>544</v>
      </c>
      <c r="F30" s="47"/>
      <c r="G30" s="105">
        <v>9785000339060</v>
      </c>
      <c r="H30" s="63">
        <v>24</v>
      </c>
      <c r="I30" s="68">
        <f t="shared" si="10"/>
        <v>12</v>
      </c>
      <c r="J30" s="140" t="s">
        <v>1100</v>
      </c>
      <c r="K30" s="85">
        <v>100</v>
      </c>
      <c r="L30" s="109"/>
      <c r="M30" s="98">
        <f t="shared" si="11"/>
        <v>0</v>
      </c>
      <c r="N30" s="100">
        <f t="shared" si="12"/>
        <v>0</v>
      </c>
      <c r="O30" s="51">
        <v>4903000000</v>
      </c>
      <c r="P30" s="51"/>
      <c r="Q30" s="215"/>
      <c r="S30" s="51"/>
      <c r="T30" s="171"/>
    </row>
    <row r="31" spans="1:20" s="2" customFormat="1" ht="96" customHeight="1" x14ac:dyDescent="0.25">
      <c r="A31" s="4">
        <f t="shared" si="9"/>
        <v>11</v>
      </c>
      <c r="B31" s="13"/>
      <c r="C31" s="147"/>
      <c r="D31" s="34" t="s">
        <v>1068</v>
      </c>
      <c r="E31" s="43" t="s">
        <v>544</v>
      </c>
      <c r="F31" s="47"/>
      <c r="G31" s="105">
        <v>9785000339053</v>
      </c>
      <c r="H31" s="63">
        <v>24</v>
      </c>
      <c r="I31" s="68">
        <f t="shared" si="10"/>
        <v>12</v>
      </c>
      <c r="J31" s="140" t="s">
        <v>1100</v>
      </c>
      <c r="K31" s="85">
        <v>100</v>
      </c>
      <c r="L31" s="109"/>
      <c r="M31" s="98">
        <f t="shared" si="11"/>
        <v>0</v>
      </c>
      <c r="N31" s="100">
        <f t="shared" si="12"/>
        <v>0</v>
      </c>
      <c r="O31" s="51">
        <v>4903000000</v>
      </c>
      <c r="P31" s="51"/>
      <c r="Q31" s="215"/>
      <c r="S31" s="51"/>
      <c r="T31" s="171"/>
    </row>
    <row r="32" spans="1:20" s="2" customFormat="1" ht="96" customHeight="1" x14ac:dyDescent="0.25">
      <c r="A32" s="4">
        <f t="shared" si="9"/>
        <v>12</v>
      </c>
      <c r="B32" s="13"/>
      <c r="C32" s="106" t="s">
        <v>29</v>
      </c>
      <c r="D32" s="34" t="s">
        <v>91</v>
      </c>
      <c r="E32" s="43" t="s">
        <v>544</v>
      </c>
      <c r="F32" s="47"/>
      <c r="G32" s="105">
        <v>9785000339046</v>
      </c>
      <c r="H32" s="63">
        <v>24</v>
      </c>
      <c r="I32" s="68">
        <f t="shared" si="10"/>
        <v>12</v>
      </c>
      <c r="J32" s="140" t="s">
        <v>1146</v>
      </c>
      <c r="K32" s="85">
        <v>100</v>
      </c>
      <c r="L32" s="109"/>
      <c r="M32" s="98">
        <f t="shared" si="11"/>
        <v>0</v>
      </c>
      <c r="N32" s="100">
        <f t="shared" si="12"/>
        <v>0</v>
      </c>
      <c r="O32" s="51">
        <v>4903000000</v>
      </c>
      <c r="P32" s="51"/>
      <c r="Q32" s="215"/>
      <c r="S32" s="51"/>
      <c r="T32" s="171"/>
    </row>
    <row r="33" spans="1:20" s="2" customFormat="1" ht="45.6" customHeight="1" x14ac:dyDescent="0.25">
      <c r="A33" s="237" t="s">
        <v>1098</v>
      </c>
      <c r="B33" s="238"/>
      <c r="C33" s="238"/>
      <c r="D33" s="238"/>
      <c r="E33" s="108"/>
      <c r="F33" s="239" t="s">
        <v>1099</v>
      </c>
      <c r="G33" s="239"/>
      <c r="H33" s="239"/>
      <c r="I33" s="239"/>
      <c r="J33" s="239"/>
      <c r="K33" s="240"/>
      <c r="L33" s="115"/>
      <c r="M33" s="98"/>
      <c r="N33" s="100"/>
      <c r="O33" s="100"/>
      <c r="P33" s="100"/>
      <c r="Q33" s="100"/>
      <c r="S33" s="51"/>
      <c r="T33" s="51"/>
    </row>
    <row r="34" spans="1:20" s="2" customFormat="1" ht="111" customHeight="1" x14ac:dyDescent="0.25">
      <c r="A34" s="7">
        <v>1</v>
      </c>
      <c r="B34" s="137"/>
      <c r="C34" s="106" t="s">
        <v>29</v>
      </c>
      <c r="D34" s="34" t="s">
        <v>1090</v>
      </c>
      <c r="E34" s="43" t="s">
        <v>544</v>
      </c>
      <c r="F34" s="221" t="s">
        <v>1091</v>
      </c>
      <c r="G34" s="105">
        <v>9785000339114</v>
      </c>
      <c r="H34" s="63">
        <v>117</v>
      </c>
      <c r="I34" s="68">
        <f t="shared" ref="I34:I35" si="16">ROUND((100-$L$4)/100*H34,1)</f>
        <v>58.5</v>
      </c>
      <c r="J34" s="140" t="s">
        <v>1100</v>
      </c>
      <c r="K34" s="85">
        <v>50</v>
      </c>
      <c r="L34" s="109"/>
      <c r="M34" s="98">
        <f t="shared" ref="M34:M35" si="17">L34*I34</f>
        <v>0</v>
      </c>
      <c r="N34" s="100">
        <f>L34*5.8/100</f>
        <v>0</v>
      </c>
      <c r="O34" s="51">
        <v>4903000000</v>
      </c>
      <c r="P34" s="51"/>
      <c r="Q34" s="51"/>
      <c r="S34" s="51"/>
      <c r="T34" s="51"/>
    </row>
    <row r="35" spans="1:20" s="2" customFormat="1" ht="126" customHeight="1" x14ac:dyDescent="0.25">
      <c r="A35" s="7">
        <v>2</v>
      </c>
      <c r="B35" s="137"/>
      <c r="C35" s="106" t="s">
        <v>29</v>
      </c>
      <c r="D35" s="34" t="s">
        <v>1093</v>
      </c>
      <c r="E35" s="43" t="s">
        <v>544</v>
      </c>
      <c r="F35" s="47" t="s">
        <v>1091</v>
      </c>
      <c r="G35" s="105">
        <v>9785000339107</v>
      </c>
      <c r="H35" s="63">
        <v>117</v>
      </c>
      <c r="I35" s="68">
        <f t="shared" si="16"/>
        <v>58.5</v>
      </c>
      <c r="J35" s="140" t="s">
        <v>1100</v>
      </c>
      <c r="K35" s="85">
        <v>50</v>
      </c>
      <c r="L35" s="109"/>
      <c r="M35" s="98">
        <f t="shared" si="17"/>
        <v>0</v>
      </c>
      <c r="N35" s="100">
        <f>L35*5.8/100</f>
        <v>0</v>
      </c>
      <c r="O35" s="51">
        <v>4903000000</v>
      </c>
      <c r="P35" s="51"/>
      <c r="Q35" s="51"/>
      <c r="S35" s="51"/>
      <c r="T35" s="51"/>
    </row>
    <row r="36" spans="1:20" s="2" customFormat="1" ht="57.75" customHeight="1" x14ac:dyDescent="0.25">
      <c r="A36" s="237" t="s">
        <v>1108</v>
      </c>
      <c r="B36" s="238"/>
      <c r="C36" s="238"/>
      <c r="D36" s="238"/>
      <c r="F36" s="239" t="s">
        <v>1109</v>
      </c>
      <c r="G36" s="239"/>
      <c r="H36" s="239"/>
      <c r="I36" s="239"/>
      <c r="J36" s="239"/>
      <c r="K36" s="240"/>
      <c r="L36" s="109"/>
      <c r="M36" s="98"/>
      <c r="N36" s="100"/>
      <c r="O36" s="51"/>
      <c r="P36" s="51"/>
      <c r="Q36" s="51"/>
      <c r="S36" s="51"/>
      <c r="T36" s="51"/>
    </row>
    <row r="37" spans="1:20" s="2" customFormat="1" ht="126" customHeight="1" x14ac:dyDescent="0.25">
      <c r="A37" s="7">
        <v>1</v>
      </c>
      <c r="B37" s="137"/>
      <c r="C37" s="106" t="s">
        <v>29</v>
      </c>
      <c r="D37" s="34" t="s">
        <v>1105</v>
      </c>
      <c r="E37" s="43" t="s">
        <v>544</v>
      </c>
      <c r="F37" s="47"/>
      <c r="G37" s="105">
        <v>9785908039192</v>
      </c>
      <c r="H37" s="64">
        <v>33</v>
      </c>
      <c r="I37" s="68">
        <f>ROUND((100-$L$4)/100*H37,1)</f>
        <v>16.5</v>
      </c>
      <c r="J37" s="140" t="s">
        <v>1100</v>
      </c>
      <c r="K37" s="85">
        <v>100</v>
      </c>
      <c r="L37" s="110"/>
      <c r="M37" s="98">
        <f>L37*I37</f>
        <v>0</v>
      </c>
      <c r="N37" s="51">
        <f>L37*2.2/100</f>
        <v>0</v>
      </c>
      <c r="O37" s="51">
        <v>4903000000</v>
      </c>
      <c r="P37" s="51"/>
      <c r="Q37" s="51"/>
      <c r="S37" s="51"/>
      <c r="T37" s="51"/>
    </row>
    <row r="38" spans="1:20" s="2" customFormat="1" ht="126" customHeight="1" x14ac:dyDescent="0.25">
      <c r="A38" s="7">
        <f>A37+1</f>
        <v>2</v>
      </c>
      <c r="B38" s="137"/>
      <c r="C38" s="106" t="s">
        <v>29</v>
      </c>
      <c r="D38" s="34" t="s">
        <v>1106</v>
      </c>
      <c r="E38" s="136"/>
      <c r="F38" s="47"/>
      <c r="G38" s="105">
        <v>9785908039215</v>
      </c>
      <c r="H38" s="64">
        <v>33</v>
      </c>
      <c r="I38" s="68">
        <f t="shared" ref="I38:I40" si="18">ROUND((100-$L$4)/100*H38,1)</f>
        <v>16.5</v>
      </c>
      <c r="J38" s="140" t="s">
        <v>1100</v>
      </c>
      <c r="K38" s="85">
        <v>100</v>
      </c>
      <c r="L38" s="110"/>
      <c r="M38" s="98">
        <f t="shared" ref="M38:M40" si="19">L38*I38</f>
        <v>0</v>
      </c>
      <c r="N38" s="51">
        <f t="shared" ref="N38:N40" si="20">L38*2.2/100</f>
        <v>0</v>
      </c>
      <c r="O38" s="51">
        <v>4903000000</v>
      </c>
      <c r="P38" s="51"/>
      <c r="Q38" s="51"/>
      <c r="S38" s="51"/>
      <c r="T38" s="51"/>
    </row>
    <row r="39" spans="1:20" s="2" customFormat="1" ht="126" customHeight="1" x14ac:dyDescent="0.25">
      <c r="A39" s="7">
        <f>A38+1</f>
        <v>3</v>
      </c>
      <c r="B39" s="137"/>
      <c r="C39" s="106" t="s">
        <v>29</v>
      </c>
      <c r="D39" s="34" t="s">
        <v>1101</v>
      </c>
      <c r="E39" s="136"/>
      <c r="F39" s="47"/>
      <c r="G39" s="105">
        <v>9785908039185</v>
      </c>
      <c r="H39" s="64">
        <v>33</v>
      </c>
      <c r="I39" s="68">
        <f t="shared" si="18"/>
        <v>16.5</v>
      </c>
      <c r="J39" s="140" t="s">
        <v>1100</v>
      </c>
      <c r="K39" s="85">
        <v>100</v>
      </c>
      <c r="L39" s="110"/>
      <c r="M39" s="98">
        <f t="shared" si="19"/>
        <v>0</v>
      </c>
      <c r="N39" s="51">
        <f t="shared" si="20"/>
        <v>0</v>
      </c>
      <c r="O39" s="51">
        <v>4903000000</v>
      </c>
      <c r="P39" s="51"/>
      <c r="Q39" s="51"/>
      <c r="S39" s="51"/>
      <c r="T39" s="51"/>
    </row>
    <row r="40" spans="1:20" s="2" customFormat="1" ht="126" customHeight="1" x14ac:dyDescent="0.25">
      <c r="A40" s="7">
        <f>A39+1</f>
        <v>4</v>
      </c>
      <c r="B40" s="137"/>
      <c r="C40" s="106" t="s">
        <v>29</v>
      </c>
      <c r="D40" s="34" t="s">
        <v>1107</v>
      </c>
      <c r="E40" s="136"/>
      <c r="F40" s="47"/>
      <c r="G40" s="105">
        <v>9785908039208</v>
      </c>
      <c r="H40" s="64">
        <v>33</v>
      </c>
      <c r="I40" s="68">
        <f t="shared" si="18"/>
        <v>16.5</v>
      </c>
      <c r="J40" s="140" t="s">
        <v>1100</v>
      </c>
      <c r="K40" s="85">
        <v>100</v>
      </c>
      <c r="L40" s="110"/>
      <c r="M40" s="98">
        <f t="shared" si="19"/>
        <v>0</v>
      </c>
      <c r="N40" s="51">
        <f t="shared" si="20"/>
        <v>0</v>
      </c>
      <c r="O40" s="51">
        <v>4903000000</v>
      </c>
      <c r="P40" s="51"/>
      <c r="Q40" s="51"/>
      <c r="S40" s="51"/>
      <c r="T40" s="51"/>
    </row>
    <row r="42" spans="1:20" s="2" customFormat="1" ht="45.6" customHeight="1" x14ac:dyDescent="0.25">
      <c r="A42" s="237" t="s">
        <v>727</v>
      </c>
      <c r="B42" s="238"/>
      <c r="C42" s="238"/>
      <c r="D42" s="238"/>
      <c r="E42" s="108"/>
      <c r="F42" s="239" t="s">
        <v>728</v>
      </c>
      <c r="G42" s="239"/>
      <c r="H42" s="239"/>
      <c r="I42" s="239"/>
      <c r="J42" s="239"/>
      <c r="K42" s="240"/>
      <c r="L42" s="115"/>
      <c r="M42" s="98"/>
      <c r="N42" s="100"/>
      <c r="O42" s="100"/>
      <c r="P42" s="100"/>
      <c r="Q42" s="100"/>
      <c r="S42" s="51"/>
      <c r="T42" s="51"/>
    </row>
    <row r="43" spans="1:20" s="2" customFormat="1" ht="111.75" customHeight="1" x14ac:dyDescent="0.25">
      <c r="A43" s="4">
        <v>1</v>
      </c>
      <c r="B43" s="13"/>
      <c r="C43" s="147"/>
      <c r="D43" s="34" t="s">
        <v>724</v>
      </c>
      <c r="E43"/>
      <c r="F43" s="47" t="s">
        <v>729</v>
      </c>
      <c r="G43" s="105">
        <v>4673738097923</v>
      </c>
      <c r="H43" s="63">
        <v>99</v>
      </c>
      <c r="I43" s="68">
        <f t="shared" ref="I43:I50" si="21">ROUND((100-$L$4)/100*H43,1)</f>
        <v>49.5</v>
      </c>
      <c r="J43" s="76" t="s">
        <v>919</v>
      </c>
      <c r="K43" s="85">
        <v>40</v>
      </c>
      <c r="L43" s="109"/>
      <c r="M43" s="98">
        <f>L43*I43</f>
        <v>0</v>
      </c>
      <c r="N43" s="100">
        <f>L43*0.095</f>
        <v>0</v>
      </c>
      <c r="O43" s="51">
        <v>9504908009</v>
      </c>
      <c r="P43" s="51">
        <f t="shared" ref="P43:P50" si="22">TRUNC(L43/K43,0)*K43</f>
        <v>0</v>
      </c>
      <c r="Q43" s="215">
        <f t="shared" ref="Q43:Q50" si="23">L43-P43</f>
        <v>0</v>
      </c>
      <c r="S43" s="51"/>
      <c r="T43" s="171" t="s">
        <v>978</v>
      </c>
    </row>
    <row r="44" spans="1:20" s="2" customFormat="1" ht="111.75" customHeight="1" x14ac:dyDescent="0.25">
      <c r="A44" s="4">
        <f>A43+1</f>
        <v>2</v>
      </c>
      <c r="B44" s="13"/>
      <c r="C44" s="147"/>
      <c r="D44" s="34" t="s">
        <v>806</v>
      </c>
      <c r="E44" s="43" t="s">
        <v>544</v>
      </c>
      <c r="F44" s="47" t="s">
        <v>805</v>
      </c>
      <c r="G44" s="105">
        <v>4673738097916</v>
      </c>
      <c r="H44" s="63">
        <v>99</v>
      </c>
      <c r="I44" s="68">
        <f t="shared" si="21"/>
        <v>49.5</v>
      </c>
      <c r="J44" s="76" t="s">
        <v>919</v>
      </c>
      <c r="K44" s="85">
        <v>40</v>
      </c>
      <c r="L44" s="109"/>
      <c r="M44" s="98">
        <f t="shared" ref="M44:M50" si="24">L44*I44</f>
        <v>0</v>
      </c>
      <c r="N44" s="100">
        <f t="shared" ref="N44:N50" si="25">L44*0.095</f>
        <v>0</v>
      </c>
      <c r="O44" s="51">
        <v>9504908009</v>
      </c>
      <c r="P44" s="51">
        <f t="shared" si="22"/>
        <v>0</v>
      </c>
      <c r="Q44" s="215">
        <f t="shared" si="23"/>
        <v>0</v>
      </c>
      <c r="S44" s="51"/>
      <c r="T44" s="171" t="s">
        <v>978</v>
      </c>
    </row>
    <row r="45" spans="1:20" s="2" customFormat="1" ht="111.75" customHeight="1" x14ac:dyDescent="0.25">
      <c r="A45" s="4">
        <f t="shared" ref="A45:A50" si="26">A44+1</f>
        <v>3</v>
      </c>
      <c r="B45" s="13"/>
      <c r="C45" s="147"/>
      <c r="D45" s="34" t="s">
        <v>725</v>
      </c>
      <c r="E45" s="27"/>
      <c r="F45" s="47" t="s">
        <v>729</v>
      </c>
      <c r="G45" s="105">
        <v>4673738097978</v>
      </c>
      <c r="H45" s="63">
        <v>99</v>
      </c>
      <c r="I45" s="68">
        <f t="shared" si="21"/>
        <v>49.5</v>
      </c>
      <c r="J45" s="76" t="s">
        <v>919</v>
      </c>
      <c r="K45" s="85">
        <v>40</v>
      </c>
      <c r="L45" s="109"/>
      <c r="M45" s="98">
        <f t="shared" si="24"/>
        <v>0</v>
      </c>
      <c r="N45" s="100">
        <f t="shared" si="25"/>
        <v>0</v>
      </c>
      <c r="O45" s="51">
        <v>9504908009</v>
      </c>
      <c r="P45" s="51">
        <f t="shared" si="22"/>
        <v>0</v>
      </c>
      <c r="Q45" s="215">
        <f t="shared" si="23"/>
        <v>0</v>
      </c>
      <c r="S45" s="51"/>
      <c r="T45" s="171" t="s">
        <v>978</v>
      </c>
    </row>
    <row r="46" spans="1:20" s="2" customFormat="1" ht="111.75" customHeight="1" x14ac:dyDescent="0.25">
      <c r="A46" s="4">
        <f t="shared" si="26"/>
        <v>4</v>
      </c>
      <c r="B46" s="13"/>
      <c r="C46" s="147"/>
      <c r="D46" s="34" t="s">
        <v>726</v>
      </c>
      <c r="E46" s="27"/>
      <c r="F46" s="47" t="s">
        <v>729</v>
      </c>
      <c r="G46" s="105">
        <v>4673738097992</v>
      </c>
      <c r="H46" s="63">
        <v>99</v>
      </c>
      <c r="I46" s="68">
        <f t="shared" si="21"/>
        <v>49.5</v>
      </c>
      <c r="J46" s="76" t="s">
        <v>919</v>
      </c>
      <c r="K46" s="85">
        <v>40</v>
      </c>
      <c r="L46" s="109"/>
      <c r="M46" s="98">
        <f t="shared" si="24"/>
        <v>0</v>
      </c>
      <c r="N46" s="100">
        <f t="shared" si="25"/>
        <v>0</v>
      </c>
      <c r="O46" s="51">
        <v>9504908009</v>
      </c>
      <c r="P46" s="51">
        <f t="shared" si="22"/>
        <v>0</v>
      </c>
      <c r="Q46" s="215">
        <f t="shared" si="23"/>
        <v>0</v>
      </c>
      <c r="S46" s="51"/>
      <c r="T46" s="171" t="s">
        <v>978</v>
      </c>
    </row>
    <row r="47" spans="1:20" s="2" customFormat="1" ht="111.75" customHeight="1" x14ac:dyDescent="0.25">
      <c r="A47" s="4">
        <f t="shared" si="26"/>
        <v>5</v>
      </c>
      <c r="B47" s="13"/>
      <c r="C47" s="147"/>
      <c r="D47" s="34" t="s">
        <v>408</v>
      </c>
      <c r="E47" s="27"/>
      <c r="F47" s="47" t="s">
        <v>729</v>
      </c>
      <c r="G47" s="105">
        <v>4673738097954</v>
      </c>
      <c r="H47" s="63">
        <v>99</v>
      </c>
      <c r="I47" s="68">
        <f t="shared" si="21"/>
        <v>49.5</v>
      </c>
      <c r="J47" s="76" t="s">
        <v>919</v>
      </c>
      <c r="K47" s="85">
        <v>40</v>
      </c>
      <c r="L47" s="109"/>
      <c r="M47" s="98">
        <f t="shared" si="24"/>
        <v>0</v>
      </c>
      <c r="N47" s="100">
        <f t="shared" si="25"/>
        <v>0</v>
      </c>
      <c r="O47" s="51">
        <v>9504908009</v>
      </c>
      <c r="P47" s="51">
        <f t="shared" si="22"/>
        <v>0</v>
      </c>
      <c r="Q47" s="215">
        <f t="shared" si="23"/>
        <v>0</v>
      </c>
      <c r="S47" s="51"/>
      <c r="T47" s="171" t="s">
        <v>978</v>
      </c>
    </row>
    <row r="48" spans="1:20" s="2" customFormat="1" ht="111.75" customHeight="1" x14ac:dyDescent="0.25">
      <c r="A48" s="4">
        <f t="shared" si="26"/>
        <v>6</v>
      </c>
      <c r="B48" s="13"/>
      <c r="C48" s="147"/>
      <c r="D48" s="34" t="s">
        <v>812</v>
      </c>
      <c r="E48" s="27"/>
      <c r="F48" s="47" t="s">
        <v>729</v>
      </c>
      <c r="G48" s="105">
        <v>4673738097855</v>
      </c>
      <c r="H48" s="63">
        <v>99</v>
      </c>
      <c r="I48" s="68">
        <f t="shared" si="21"/>
        <v>49.5</v>
      </c>
      <c r="J48" s="76" t="s">
        <v>919</v>
      </c>
      <c r="K48" s="85">
        <v>40</v>
      </c>
      <c r="L48" s="109"/>
      <c r="M48" s="98">
        <f t="shared" si="24"/>
        <v>0</v>
      </c>
      <c r="N48" s="100">
        <f t="shared" si="25"/>
        <v>0</v>
      </c>
      <c r="O48" s="51">
        <v>9504908009</v>
      </c>
      <c r="P48" s="51">
        <f t="shared" si="22"/>
        <v>0</v>
      </c>
      <c r="Q48" s="215">
        <f t="shared" si="23"/>
        <v>0</v>
      </c>
      <c r="S48" s="51"/>
      <c r="T48" s="171" t="s">
        <v>978</v>
      </c>
    </row>
    <row r="49" spans="1:20" s="2" customFormat="1" ht="111.75" customHeight="1" x14ac:dyDescent="0.25">
      <c r="A49" s="4">
        <f t="shared" si="26"/>
        <v>7</v>
      </c>
      <c r="B49" s="13"/>
      <c r="C49" s="147"/>
      <c r="D49" s="34" t="s">
        <v>813</v>
      </c>
      <c r="E49" s="27"/>
      <c r="F49" s="47" t="s">
        <v>729</v>
      </c>
      <c r="G49" s="105">
        <v>4673738097879</v>
      </c>
      <c r="H49" s="63">
        <v>99</v>
      </c>
      <c r="I49" s="68">
        <f t="shared" si="21"/>
        <v>49.5</v>
      </c>
      <c r="J49" s="76" t="s">
        <v>919</v>
      </c>
      <c r="K49" s="85">
        <v>40</v>
      </c>
      <c r="L49" s="109"/>
      <c r="M49" s="98">
        <f t="shared" si="24"/>
        <v>0</v>
      </c>
      <c r="N49" s="100">
        <f t="shared" si="25"/>
        <v>0</v>
      </c>
      <c r="O49" s="51">
        <v>9504908009</v>
      </c>
      <c r="P49" s="51">
        <f t="shared" si="22"/>
        <v>0</v>
      </c>
      <c r="Q49" s="215">
        <f t="shared" si="23"/>
        <v>0</v>
      </c>
      <c r="S49" s="51"/>
      <c r="T49" s="171" t="s">
        <v>978</v>
      </c>
    </row>
    <row r="50" spans="1:20" s="2" customFormat="1" ht="111.75" customHeight="1" x14ac:dyDescent="0.25">
      <c r="A50" s="4">
        <f t="shared" si="26"/>
        <v>8</v>
      </c>
      <c r="B50" s="13"/>
      <c r="C50" s="147"/>
      <c r="D50" s="34" t="s">
        <v>878</v>
      </c>
      <c r="E50" s="27"/>
      <c r="F50" s="47" t="s">
        <v>805</v>
      </c>
      <c r="G50" s="105">
        <v>4673738097824</v>
      </c>
      <c r="H50" s="63">
        <v>99</v>
      </c>
      <c r="I50" s="68">
        <f t="shared" si="21"/>
        <v>49.5</v>
      </c>
      <c r="J50" s="76" t="s">
        <v>623</v>
      </c>
      <c r="K50" s="85">
        <v>40</v>
      </c>
      <c r="L50" s="109"/>
      <c r="M50" s="98">
        <f t="shared" si="24"/>
        <v>0</v>
      </c>
      <c r="N50" s="100">
        <f t="shared" si="25"/>
        <v>0</v>
      </c>
      <c r="O50" s="51">
        <v>9504908009</v>
      </c>
      <c r="P50" s="51">
        <f t="shared" si="22"/>
        <v>0</v>
      </c>
      <c r="Q50" s="215">
        <f t="shared" si="23"/>
        <v>0</v>
      </c>
      <c r="S50" s="51"/>
      <c r="T50" s="171" t="s">
        <v>978</v>
      </c>
    </row>
    <row r="51" spans="1:20" s="2" customFormat="1" ht="45.6" customHeight="1" x14ac:dyDescent="0.25">
      <c r="A51" s="237" t="s">
        <v>727</v>
      </c>
      <c r="B51" s="238"/>
      <c r="C51" s="238"/>
      <c r="D51" s="238"/>
      <c r="E51" s="108"/>
      <c r="F51" s="239" t="s">
        <v>1035</v>
      </c>
      <c r="G51" s="239"/>
      <c r="H51" s="239"/>
      <c r="I51" s="239"/>
      <c r="J51" s="239"/>
      <c r="K51" s="240"/>
      <c r="L51" s="115"/>
      <c r="M51" s="98"/>
      <c r="N51" s="100"/>
      <c r="O51" s="100"/>
      <c r="P51" s="100"/>
      <c r="Q51" s="100"/>
      <c r="S51" s="51"/>
      <c r="T51" s="51"/>
    </row>
    <row r="52" spans="1:20" s="2" customFormat="1" ht="111.75" customHeight="1" x14ac:dyDescent="0.25">
      <c r="A52" s="4">
        <v>1</v>
      </c>
      <c r="B52" s="13"/>
      <c r="C52" s="147"/>
      <c r="D52" s="34" t="s">
        <v>1036</v>
      </c>
      <c r="E52" s="184"/>
      <c r="F52" s="47" t="s">
        <v>942</v>
      </c>
      <c r="G52" s="105">
        <v>4673760830222</v>
      </c>
      <c r="H52" s="63">
        <v>65</v>
      </c>
      <c r="I52" s="68">
        <f>ROUND((100-$L$4)/100*H52,1)</f>
        <v>32.5</v>
      </c>
      <c r="J52" s="140" t="s">
        <v>1054</v>
      </c>
      <c r="K52" s="85">
        <v>280</v>
      </c>
      <c r="L52" s="109"/>
      <c r="M52" s="98">
        <f>L52*I52</f>
        <v>0</v>
      </c>
      <c r="N52" s="100">
        <f t="shared" ref="N52:N55" si="27">L52*0.045</f>
        <v>0</v>
      </c>
      <c r="O52" s="51">
        <v>9504908009</v>
      </c>
      <c r="P52" s="51">
        <f t="shared" ref="P52:P53" si="28">TRUNC(L52/K52,0)*K52</f>
        <v>0</v>
      </c>
      <c r="Q52" s="215">
        <f t="shared" ref="Q52:Q53" si="29">L52-P52</f>
        <v>0</v>
      </c>
      <c r="S52" s="51"/>
      <c r="T52" s="171"/>
    </row>
    <row r="53" spans="1:20" s="2" customFormat="1" ht="111.75" customHeight="1" x14ac:dyDescent="0.25">
      <c r="A53" s="4">
        <f t="shared" ref="A53:A55" si="30">A52+1</f>
        <v>2</v>
      </c>
      <c r="B53" s="13"/>
      <c r="C53" s="147"/>
      <c r="D53" s="34" t="s">
        <v>527</v>
      </c>
      <c r="E53" s="108"/>
      <c r="F53" s="47" t="s">
        <v>942</v>
      </c>
      <c r="G53" s="105">
        <v>4673738097701</v>
      </c>
      <c r="H53" s="63">
        <v>65</v>
      </c>
      <c r="I53" s="68">
        <f t="shared" ref="I53:I55" si="31">ROUND((100-$L$4)/100*H53,1)</f>
        <v>32.5</v>
      </c>
      <c r="J53" s="140" t="s">
        <v>811</v>
      </c>
      <c r="K53" s="85">
        <v>280</v>
      </c>
      <c r="L53" s="109"/>
      <c r="M53" s="98">
        <f t="shared" ref="M53:M55" si="32">L53*I53</f>
        <v>0</v>
      </c>
      <c r="N53" s="100">
        <f t="shared" si="27"/>
        <v>0</v>
      </c>
      <c r="O53" s="51">
        <v>9504908009</v>
      </c>
      <c r="P53" s="51">
        <f t="shared" si="28"/>
        <v>0</v>
      </c>
      <c r="Q53" s="215">
        <f t="shared" si="29"/>
        <v>0</v>
      </c>
      <c r="S53" s="51"/>
      <c r="T53" s="171" t="s">
        <v>980</v>
      </c>
    </row>
    <row r="54" spans="1:20" s="2" customFormat="1" ht="111.75" customHeight="1" x14ac:dyDescent="0.25">
      <c r="A54" s="4">
        <f t="shared" si="30"/>
        <v>3</v>
      </c>
      <c r="B54" s="13"/>
      <c r="C54" s="147"/>
      <c r="D54" s="34" t="s">
        <v>940</v>
      </c>
      <c r="E54" s="108"/>
      <c r="F54" s="47" t="s">
        <v>942</v>
      </c>
      <c r="G54" s="105">
        <v>4673738097695</v>
      </c>
      <c r="H54" s="63">
        <v>65</v>
      </c>
      <c r="I54" s="68">
        <f t="shared" si="31"/>
        <v>32.5</v>
      </c>
      <c r="J54" s="140" t="s">
        <v>811</v>
      </c>
      <c r="K54" s="85">
        <v>280</v>
      </c>
      <c r="L54" s="109"/>
      <c r="M54" s="98">
        <f t="shared" si="32"/>
        <v>0</v>
      </c>
      <c r="N54" s="100">
        <f t="shared" si="27"/>
        <v>0</v>
      </c>
      <c r="O54" s="51">
        <v>9504908009</v>
      </c>
      <c r="P54" s="51">
        <f t="shared" ref="P54:P55" si="33">TRUNC(L54/K54,0)*K54</f>
        <v>0</v>
      </c>
      <c r="Q54" s="215">
        <f t="shared" ref="Q54:Q55" si="34">L54-P54</f>
        <v>0</v>
      </c>
      <c r="S54" s="51"/>
      <c r="T54" s="171" t="s">
        <v>980</v>
      </c>
    </row>
    <row r="55" spans="1:20" s="2" customFormat="1" ht="111.75" customHeight="1" x14ac:dyDescent="0.25">
      <c r="A55" s="4">
        <f t="shared" si="30"/>
        <v>4</v>
      </c>
      <c r="B55" s="13"/>
      <c r="C55" s="147"/>
      <c r="D55" s="34" t="s">
        <v>941</v>
      </c>
      <c r="E55" s="108"/>
      <c r="F55" s="47" t="s">
        <v>942</v>
      </c>
      <c r="G55" s="105">
        <v>4673738097688</v>
      </c>
      <c r="H55" s="63">
        <v>65</v>
      </c>
      <c r="I55" s="68">
        <f t="shared" si="31"/>
        <v>32.5</v>
      </c>
      <c r="J55" s="140" t="s">
        <v>811</v>
      </c>
      <c r="K55" s="85">
        <v>280</v>
      </c>
      <c r="L55" s="109"/>
      <c r="M55" s="98">
        <f t="shared" si="32"/>
        <v>0</v>
      </c>
      <c r="N55" s="100">
        <f t="shared" si="27"/>
        <v>0</v>
      </c>
      <c r="O55" s="51">
        <v>9504908009</v>
      </c>
      <c r="P55" s="51">
        <f t="shared" si="33"/>
        <v>0</v>
      </c>
      <c r="Q55" s="215">
        <f t="shared" si="34"/>
        <v>0</v>
      </c>
      <c r="S55" s="51"/>
      <c r="T55" s="171" t="s">
        <v>980</v>
      </c>
    </row>
    <row r="56" spans="1:20" s="9" customFormat="1" ht="45.6" customHeight="1" x14ac:dyDescent="0.25">
      <c r="A56" s="241" t="s">
        <v>655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3"/>
      <c r="L56" s="115"/>
      <c r="M56" s="98"/>
      <c r="N56" s="51"/>
      <c r="O56" s="51"/>
      <c r="P56" s="51"/>
      <c r="Q56" s="51"/>
      <c r="S56" s="169"/>
      <c r="T56" s="169"/>
    </row>
    <row r="57" spans="1:20" s="2" customFormat="1" ht="45.6" customHeight="1" x14ac:dyDescent="0.25">
      <c r="A57" s="237" t="s">
        <v>786</v>
      </c>
      <c r="B57" s="238"/>
      <c r="C57" s="238"/>
      <c r="D57" s="238"/>
      <c r="E57" s="108"/>
      <c r="F57" s="239" t="s">
        <v>801</v>
      </c>
      <c r="G57" s="239"/>
      <c r="H57" s="239"/>
      <c r="I57" s="239"/>
      <c r="J57" s="239"/>
      <c r="K57" s="240"/>
      <c r="L57" s="115"/>
      <c r="M57" s="98"/>
      <c r="N57" s="100"/>
      <c r="O57" s="100"/>
      <c r="P57" s="100"/>
      <c r="Q57" s="100"/>
      <c r="S57" s="51"/>
      <c r="T57" s="51"/>
    </row>
    <row r="58" spans="1:20" s="2" customFormat="1" ht="111.75" customHeight="1" x14ac:dyDescent="0.25">
      <c r="A58" s="4">
        <v>1</v>
      </c>
      <c r="B58" s="145"/>
      <c r="C58" s="147"/>
      <c r="D58" s="34" t="s">
        <v>821</v>
      </c>
      <c r="E58" s="146"/>
      <c r="F58" s="47" t="s">
        <v>788</v>
      </c>
      <c r="G58" s="105">
        <v>9785000338216</v>
      </c>
      <c r="H58" s="216">
        <v>115</v>
      </c>
      <c r="I58" s="224">
        <f t="shared" ref="I58:I65" si="35">ROUND((100-$L$4)/100*H58,1)</f>
        <v>57.5</v>
      </c>
      <c r="J58" s="140" t="s">
        <v>811</v>
      </c>
      <c r="K58" s="85">
        <v>50</v>
      </c>
      <c r="L58" s="109"/>
      <c r="M58" s="98">
        <f t="shared" ref="M58:M65" si="36">L58*I58</f>
        <v>0</v>
      </c>
      <c r="N58" s="100">
        <f t="shared" ref="N58:N65" si="37">L58*3.1/50</f>
        <v>0</v>
      </c>
      <c r="O58" s="51">
        <v>4903000000</v>
      </c>
      <c r="P58" s="51">
        <f t="shared" ref="P58:P65" si="38">TRUNC(L58/K58,0)*K58</f>
        <v>0</v>
      </c>
      <c r="Q58" s="215">
        <f t="shared" ref="Q58:Q65" si="39">L58-P58</f>
        <v>0</v>
      </c>
      <c r="S58" s="51"/>
      <c r="T58" s="171" t="s">
        <v>979</v>
      </c>
    </row>
    <row r="59" spans="1:20" s="2" customFormat="1" ht="111.75" customHeight="1" x14ac:dyDescent="0.25">
      <c r="A59" s="4">
        <f>A58+1</f>
        <v>2</v>
      </c>
      <c r="B59" s="145"/>
      <c r="C59" s="147"/>
      <c r="D59" s="34" t="s">
        <v>44</v>
      </c>
      <c r="E59" s="43" t="s">
        <v>544</v>
      </c>
      <c r="F59" s="47" t="s">
        <v>788</v>
      </c>
      <c r="G59" s="105">
        <v>9785000338223</v>
      </c>
      <c r="H59" s="63">
        <v>122</v>
      </c>
      <c r="I59" s="68">
        <f t="shared" si="35"/>
        <v>61</v>
      </c>
      <c r="J59" s="140" t="s">
        <v>811</v>
      </c>
      <c r="K59" s="85">
        <v>50</v>
      </c>
      <c r="L59" s="109"/>
      <c r="M59" s="98">
        <f t="shared" si="36"/>
        <v>0</v>
      </c>
      <c r="N59" s="100">
        <f t="shared" si="37"/>
        <v>0</v>
      </c>
      <c r="O59" s="51">
        <v>4903000000</v>
      </c>
      <c r="P59" s="51">
        <f t="shared" si="38"/>
        <v>0</v>
      </c>
      <c r="Q59" s="215">
        <f t="shared" si="39"/>
        <v>0</v>
      </c>
      <c r="S59" s="51"/>
      <c r="T59" s="171" t="s">
        <v>979</v>
      </c>
    </row>
    <row r="60" spans="1:20" s="2" customFormat="1" ht="111.75" customHeight="1" x14ac:dyDescent="0.25">
      <c r="A60" s="4">
        <f t="shared" ref="A60:A65" si="40">A59+1</f>
        <v>3</v>
      </c>
      <c r="B60" s="13"/>
      <c r="C60" s="147"/>
      <c r="D60" s="34" t="s">
        <v>787</v>
      </c>
      <c r="E60" s="43" t="s">
        <v>544</v>
      </c>
      <c r="F60" s="47" t="s">
        <v>788</v>
      </c>
      <c r="G60" s="105">
        <v>9785000337905</v>
      </c>
      <c r="H60" s="63">
        <v>122</v>
      </c>
      <c r="I60" s="68">
        <f t="shared" si="35"/>
        <v>61</v>
      </c>
      <c r="J60" s="140" t="s">
        <v>811</v>
      </c>
      <c r="K60" s="85">
        <v>50</v>
      </c>
      <c r="L60" s="109"/>
      <c r="M60" s="98">
        <f t="shared" si="36"/>
        <v>0</v>
      </c>
      <c r="N60" s="100">
        <f t="shared" si="37"/>
        <v>0</v>
      </c>
      <c r="O60" s="51">
        <v>4903000000</v>
      </c>
      <c r="P60" s="51">
        <f t="shared" si="38"/>
        <v>0</v>
      </c>
      <c r="Q60" s="215">
        <f t="shared" si="39"/>
        <v>0</v>
      </c>
      <c r="S60" s="51"/>
      <c r="T60" s="171" t="s">
        <v>979</v>
      </c>
    </row>
    <row r="61" spans="1:20" s="2" customFormat="1" ht="111.75" customHeight="1" x14ac:dyDescent="0.25">
      <c r="A61" s="4">
        <f t="shared" si="40"/>
        <v>4</v>
      </c>
      <c r="B61" s="145"/>
      <c r="C61" s="147"/>
      <c r="D61" s="34" t="s">
        <v>819</v>
      </c>
      <c r="E61" s="43" t="s">
        <v>544</v>
      </c>
      <c r="F61" s="47" t="s">
        <v>788</v>
      </c>
      <c r="G61" s="105">
        <v>9785000338230</v>
      </c>
      <c r="H61" s="63">
        <v>122</v>
      </c>
      <c r="I61" s="68">
        <f t="shared" si="35"/>
        <v>61</v>
      </c>
      <c r="J61" s="140" t="s">
        <v>811</v>
      </c>
      <c r="K61" s="85">
        <v>50</v>
      </c>
      <c r="L61" s="109"/>
      <c r="M61" s="98">
        <f t="shared" si="36"/>
        <v>0</v>
      </c>
      <c r="N61" s="100">
        <f t="shared" si="37"/>
        <v>0</v>
      </c>
      <c r="O61" s="51">
        <v>4903000000</v>
      </c>
      <c r="P61" s="51">
        <f t="shared" si="38"/>
        <v>0</v>
      </c>
      <c r="Q61" s="215">
        <f t="shared" si="39"/>
        <v>0</v>
      </c>
      <c r="S61" s="51"/>
      <c r="T61" s="171" t="s">
        <v>979</v>
      </c>
    </row>
    <row r="62" spans="1:20" s="2" customFormat="1" ht="111.75" customHeight="1" x14ac:dyDescent="0.25">
      <c r="A62" s="4">
        <f t="shared" si="40"/>
        <v>5</v>
      </c>
      <c r="B62" s="13"/>
      <c r="C62" s="147"/>
      <c r="D62" s="34" t="s">
        <v>73</v>
      </c>
      <c r="E62" s="27"/>
      <c r="F62" s="47" t="s">
        <v>788</v>
      </c>
      <c r="G62" s="105">
        <v>9785000337899</v>
      </c>
      <c r="H62" s="63">
        <v>122</v>
      </c>
      <c r="I62" s="68">
        <f t="shared" si="35"/>
        <v>61</v>
      </c>
      <c r="J62" s="140" t="s">
        <v>811</v>
      </c>
      <c r="K62" s="85">
        <v>50</v>
      </c>
      <c r="L62" s="109"/>
      <c r="M62" s="98">
        <f t="shared" si="36"/>
        <v>0</v>
      </c>
      <c r="N62" s="100">
        <f t="shared" si="37"/>
        <v>0</v>
      </c>
      <c r="O62" s="51">
        <v>4903000000</v>
      </c>
      <c r="P62" s="51">
        <f t="shared" si="38"/>
        <v>0</v>
      </c>
      <c r="Q62" s="215">
        <f t="shared" si="39"/>
        <v>0</v>
      </c>
      <c r="S62" s="51"/>
      <c r="T62" s="171" t="s">
        <v>979</v>
      </c>
    </row>
    <row r="63" spans="1:20" s="2" customFormat="1" ht="111.75" customHeight="1" x14ac:dyDescent="0.25">
      <c r="A63" s="4">
        <f t="shared" si="40"/>
        <v>6</v>
      </c>
      <c r="B63" s="13"/>
      <c r="C63" s="147"/>
      <c r="D63" s="34" t="s">
        <v>800</v>
      </c>
      <c r="E63" s="108"/>
      <c r="F63" s="47" t="s">
        <v>788</v>
      </c>
      <c r="G63" s="105">
        <v>9785000337912</v>
      </c>
      <c r="H63" s="63">
        <v>122</v>
      </c>
      <c r="I63" s="68">
        <f t="shared" si="35"/>
        <v>61</v>
      </c>
      <c r="J63" s="140" t="s">
        <v>811</v>
      </c>
      <c r="K63" s="85">
        <v>50</v>
      </c>
      <c r="L63" s="109"/>
      <c r="M63" s="98">
        <f t="shared" si="36"/>
        <v>0</v>
      </c>
      <c r="N63" s="100">
        <f t="shared" si="37"/>
        <v>0</v>
      </c>
      <c r="O63" s="51">
        <v>4903000000</v>
      </c>
      <c r="P63" s="51">
        <f t="shared" si="38"/>
        <v>0</v>
      </c>
      <c r="Q63" s="215">
        <f t="shared" si="39"/>
        <v>0</v>
      </c>
      <c r="S63" s="51"/>
      <c r="T63" s="171" t="s">
        <v>979</v>
      </c>
    </row>
    <row r="64" spans="1:20" s="2" customFormat="1" ht="111.75" customHeight="1" x14ac:dyDescent="0.25">
      <c r="A64" s="4">
        <f t="shared" si="40"/>
        <v>7</v>
      </c>
      <c r="B64" s="13"/>
      <c r="C64" s="147"/>
      <c r="D64" s="34" t="s">
        <v>99</v>
      </c>
      <c r="E64" s="108"/>
      <c r="F64" s="47" t="s">
        <v>788</v>
      </c>
      <c r="G64" s="105">
        <v>9785000337929</v>
      </c>
      <c r="H64" s="63">
        <v>122</v>
      </c>
      <c r="I64" s="68">
        <f t="shared" si="35"/>
        <v>61</v>
      </c>
      <c r="J64" s="140" t="s">
        <v>811</v>
      </c>
      <c r="K64" s="85">
        <v>50</v>
      </c>
      <c r="L64" s="109"/>
      <c r="M64" s="98">
        <f t="shared" si="36"/>
        <v>0</v>
      </c>
      <c r="N64" s="100">
        <f t="shared" si="37"/>
        <v>0</v>
      </c>
      <c r="O64" s="51">
        <v>4903000000</v>
      </c>
      <c r="P64" s="51">
        <f t="shared" si="38"/>
        <v>0</v>
      </c>
      <c r="Q64" s="215">
        <f t="shared" si="39"/>
        <v>0</v>
      </c>
      <c r="S64" s="51"/>
      <c r="T64" s="171" t="s">
        <v>979</v>
      </c>
    </row>
    <row r="65" spans="1:20" s="2" customFormat="1" ht="111.75" customHeight="1" x14ac:dyDescent="0.25">
      <c r="A65" s="4">
        <f t="shared" si="40"/>
        <v>8</v>
      </c>
      <c r="B65" s="145"/>
      <c r="C65" s="147"/>
      <c r="D65" s="34" t="s">
        <v>820</v>
      </c>
      <c r="E65" s="146"/>
      <c r="F65" s="47" t="s">
        <v>788</v>
      </c>
      <c r="G65" s="105">
        <v>9785000338247</v>
      </c>
      <c r="H65" s="216">
        <v>115</v>
      </c>
      <c r="I65" s="224">
        <f t="shared" si="35"/>
        <v>57.5</v>
      </c>
      <c r="J65" s="140" t="s">
        <v>811</v>
      </c>
      <c r="K65" s="85">
        <v>50</v>
      </c>
      <c r="L65" s="109"/>
      <c r="M65" s="98">
        <f t="shared" si="36"/>
        <v>0</v>
      </c>
      <c r="N65" s="100">
        <f t="shared" si="37"/>
        <v>0</v>
      </c>
      <c r="O65" s="51">
        <v>4903000000</v>
      </c>
      <c r="P65" s="51">
        <f t="shared" si="38"/>
        <v>0</v>
      </c>
      <c r="Q65" s="215">
        <f t="shared" si="39"/>
        <v>0</v>
      </c>
      <c r="S65" s="51"/>
      <c r="T65" s="171" t="s">
        <v>979</v>
      </c>
    </row>
    <row r="66" spans="1:20" s="2" customFormat="1" ht="57" customHeight="1" x14ac:dyDescent="0.25">
      <c r="A66" s="237" t="s">
        <v>656</v>
      </c>
      <c r="B66" s="238"/>
      <c r="C66" s="238"/>
      <c r="D66" s="238"/>
      <c r="E66" s="108"/>
      <c r="F66" s="239" t="s">
        <v>657</v>
      </c>
      <c r="G66" s="239"/>
      <c r="H66" s="239"/>
      <c r="I66" s="239"/>
      <c r="J66" s="239"/>
      <c r="K66" s="240"/>
      <c r="L66" s="115"/>
      <c r="M66" s="98"/>
      <c r="N66" s="51"/>
      <c r="O66" s="51"/>
      <c r="P66" s="51"/>
      <c r="Q66" s="51"/>
      <c r="S66" s="51"/>
      <c r="T66" s="51"/>
    </row>
    <row r="67" spans="1:20" s="2" customFormat="1" ht="111.75" customHeight="1" x14ac:dyDescent="0.25">
      <c r="A67" s="5">
        <v>1</v>
      </c>
      <c r="B67" s="13"/>
      <c r="C67" s="147"/>
      <c r="D67" s="34" t="s">
        <v>33</v>
      </c>
      <c r="E67" s="27"/>
      <c r="F67" s="47" t="s">
        <v>549</v>
      </c>
      <c r="G67" s="153">
        <v>9785000337431</v>
      </c>
      <c r="H67" s="64">
        <v>85</v>
      </c>
      <c r="I67" s="68">
        <f>ROUND((100-$L$4)/100*H67,1)</f>
        <v>42.5</v>
      </c>
      <c r="J67" s="75" t="s">
        <v>624</v>
      </c>
      <c r="K67" s="85">
        <v>100</v>
      </c>
      <c r="L67" s="91"/>
      <c r="M67" s="98">
        <f>L67*I67</f>
        <v>0</v>
      </c>
      <c r="N67" s="51">
        <f>L67*2.6/K67</f>
        <v>0</v>
      </c>
      <c r="O67" s="51">
        <v>4903000000</v>
      </c>
      <c r="P67" s="51">
        <f>TRUNC(L67/K67,0)*K67</f>
        <v>0</v>
      </c>
      <c r="Q67" s="215">
        <f>L67-P67</f>
        <v>0</v>
      </c>
      <c r="S67" s="51"/>
      <c r="T67" s="171" t="s">
        <v>981</v>
      </c>
    </row>
    <row r="68" spans="1:20" s="2" customFormat="1" ht="111.75" customHeight="1" x14ac:dyDescent="0.25">
      <c r="A68" s="5">
        <f>A67+1</f>
        <v>2</v>
      </c>
      <c r="B68" s="13"/>
      <c r="C68" s="147"/>
      <c r="D68" s="34" t="s">
        <v>34</v>
      </c>
      <c r="E68" s="27"/>
      <c r="F68" s="47" t="s">
        <v>550</v>
      </c>
      <c r="G68" s="153">
        <v>9785000337448</v>
      </c>
      <c r="H68" s="63">
        <v>85</v>
      </c>
      <c r="I68" s="68">
        <f>ROUND((100-$L$4)/100*H68,1)</f>
        <v>42.5</v>
      </c>
      <c r="J68" s="75" t="s">
        <v>624</v>
      </c>
      <c r="K68" s="85">
        <v>100</v>
      </c>
      <c r="L68" s="91"/>
      <c r="M68" s="98">
        <f>L68*I68</f>
        <v>0</v>
      </c>
      <c r="N68" s="51">
        <f>L68*2.6/K68</f>
        <v>0</v>
      </c>
      <c r="O68" s="51">
        <v>4903000000</v>
      </c>
      <c r="P68" s="51">
        <f>TRUNC(L68/K68,0)*K68</f>
        <v>0</v>
      </c>
      <c r="Q68" s="215">
        <f>L68-P68</f>
        <v>0</v>
      </c>
      <c r="S68" s="51"/>
      <c r="T68" s="171" t="s">
        <v>981</v>
      </c>
    </row>
    <row r="69" spans="1:20" s="2" customFormat="1" ht="111.75" customHeight="1" x14ac:dyDescent="0.25">
      <c r="A69" s="5">
        <f>A68+1</f>
        <v>3</v>
      </c>
      <c r="B69" s="13"/>
      <c r="C69" s="147"/>
      <c r="D69" s="34" t="s">
        <v>35</v>
      </c>
      <c r="E69" s="27"/>
      <c r="F69" s="47" t="s">
        <v>550</v>
      </c>
      <c r="G69" s="153">
        <v>9785000337455</v>
      </c>
      <c r="H69" s="64">
        <v>85</v>
      </c>
      <c r="I69" s="68">
        <f>ROUND((100-$L$4)/100*H69,1)</f>
        <v>42.5</v>
      </c>
      <c r="J69" s="75" t="s">
        <v>624</v>
      </c>
      <c r="K69" s="85">
        <v>100</v>
      </c>
      <c r="L69" s="91"/>
      <c r="M69" s="98">
        <f>L69*I69</f>
        <v>0</v>
      </c>
      <c r="N69" s="51">
        <f>L69*2.6/K69</f>
        <v>0</v>
      </c>
      <c r="O69" s="51">
        <v>4903000000</v>
      </c>
      <c r="P69" s="51">
        <f>TRUNC(L69/K69,0)*K69</f>
        <v>0</v>
      </c>
      <c r="Q69" s="215">
        <f>L69-P69</f>
        <v>0</v>
      </c>
      <c r="S69" s="51"/>
      <c r="T69" s="171" t="s">
        <v>981</v>
      </c>
    </row>
    <row r="70" spans="1:20" s="9" customFormat="1" ht="111.75" customHeight="1" x14ac:dyDescent="0.25">
      <c r="A70" s="5">
        <f>A69+1</f>
        <v>4</v>
      </c>
      <c r="B70" s="13"/>
      <c r="C70" s="147"/>
      <c r="D70" s="34" t="s">
        <v>36</v>
      </c>
      <c r="E70" s="43" t="s">
        <v>544</v>
      </c>
      <c r="F70" s="47" t="s">
        <v>549</v>
      </c>
      <c r="G70" s="153">
        <v>9785000337462</v>
      </c>
      <c r="H70" s="63">
        <v>85</v>
      </c>
      <c r="I70" s="68">
        <f>ROUND((100-$L$4)/100*H70,1)</f>
        <v>42.5</v>
      </c>
      <c r="J70" s="75" t="s">
        <v>624</v>
      </c>
      <c r="K70" s="85">
        <v>100</v>
      </c>
      <c r="L70" s="90"/>
      <c r="M70" s="98">
        <f>L70*I70</f>
        <v>0</v>
      </c>
      <c r="N70" s="51">
        <f>L70*2.6/K70</f>
        <v>0</v>
      </c>
      <c r="O70" s="51">
        <v>4903000000</v>
      </c>
      <c r="P70" s="51">
        <f>TRUNC(L70/K70,0)*K70</f>
        <v>0</v>
      </c>
      <c r="Q70" s="215">
        <f>L70-P70</f>
        <v>0</v>
      </c>
      <c r="S70" s="169"/>
      <c r="T70" s="171" t="s">
        <v>981</v>
      </c>
    </row>
    <row r="71" spans="1:20" s="2" customFormat="1" ht="83.45" customHeight="1" x14ac:dyDescent="0.25">
      <c r="A71" s="237" t="s">
        <v>645</v>
      </c>
      <c r="B71" s="238"/>
      <c r="C71" s="238"/>
      <c r="D71" s="238"/>
      <c r="E71" s="108"/>
      <c r="F71" s="239" t="s">
        <v>646</v>
      </c>
      <c r="G71" s="239"/>
      <c r="H71" s="239"/>
      <c r="I71" s="239"/>
      <c r="J71" s="239"/>
      <c r="K71" s="240"/>
      <c r="L71" s="115"/>
      <c r="M71" s="98"/>
      <c r="N71" s="51"/>
      <c r="O71" s="51"/>
      <c r="P71" s="51"/>
      <c r="Q71" s="51"/>
      <c r="S71" s="51"/>
      <c r="T71" s="51"/>
    </row>
    <row r="72" spans="1:20" s="2" customFormat="1" ht="111.75" customHeight="1" x14ac:dyDescent="0.25">
      <c r="A72" s="5">
        <v>1</v>
      </c>
      <c r="B72" s="13"/>
      <c r="C72" s="21"/>
      <c r="D72" s="34" t="s">
        <v>37</v>
      </c>
      <c r="E72" s="27"/>
      <c r="F72" s="47" t="s">
        <v>545</v>
      </c>
      <c r="G72" s="153">
        <v>9785000337233</v>
      </c>
      <c r="H72" s="63">
        <v>115</v>
      </c>
      <c r="I72" s="68">
        <f t="shared" ref="I72:I80" si="41">ROUND((100-$L$4)/100*H72,1)</f>
        <v>57.5</v>
      </c>
      <c r="J72" s="75" t="s">
        <v>625</v>
      </c>
      <c r="K72" s="85">
        <v>50</v>
      </c>
      <c r="L72" s="112"/>
      <c r="M72" s="98">
        <f>L72*I72</f>
        <v>0</v>
      </c>
      <c r="N72" s="51">
        <f>L72*3/K72</f>
        <v>0</v>
      </c>
      <c r="O72" s="51">
        <v>4903000000</v>
      </c>
      <c r="P72" s="51">
        <f>TRUNC(L72/K72,0)*K72</f>
        <v>0</v>
      </c>
      <c r="Q72" s="215">
        <f>L72-P72</f>
        <v>0</v>
      </c>
      <c r="S72" s="51"/>
      <c r="T72" s="171" t="s">
        <v>982</v>
      </c>
    </row>
    <row r="73" spans="1:20" s="2" customFormat="1" ht="66.75" customHeight="1" x14ac:dyDescent="0.25">
      <c r="A73" s="126"/>
      <c r="B73" s="127"/>
      <c r="C73" s="128"/>
      <c r="D73" s="129" t="s">
        <v>792</v>
      </c>
      <c r="E73" s="27"/>
      <c r="F73" s="131" t="s">
        <v>793</v>
      </c>
      <c r="G73" s="154"/>
      <c r="H73" s="172">
        <v>70</v>
      </c>
      <c r="I73" s="133">
        <f t="shared" si="41"/>
        <v>35</v>
      </c>
      <c r="J73" s="134"/>
      <c r="K73" s="113"/>
      <c r="L73" s="110"/>
      <c r="M73" s="135">
        <f>L73*I73</f>
        <v>0</v>
      </c>
      <c r="N73" s="51"/>
      <c r="O73" s="51"/>
      <c r="P73" s="51"/>
      <c r="Q73" s="51"/>
      <c r="S73" s="51"/>
      <c r="T73" s="51"/>
    </row>
    <row r="74" spans="1:20" s="2" customFormat="1" ht="111.75" customHeight="1" x14ac:dyDescent="0.25">
      <c r="A74" s="5">
        <f>A72+1</f>
        <v>2</v>
      </c>
      <c r="B74" s="13"/>
      <c r="C74" s="24" t="s">
        <v>30</v>
      </c>
      <c r="D74" s="34" t="s">
        <v>38</v>
      </c>
      <c r="E74" s="43" t="s">
        <v>544</v>
      </c>
      <c r="F74" s="47" t="s">
        <v>545</v>
      </c>
      <c r="G74" s="153">
        <v>9785000337240</v>
      </c>
      <c r="H74" s="63">
        <v>115</v>
      </c>
      <c r="I74" s="68">
        <f t="shared" si="41"/>
        <v>57.5</v>
      </c>
      <c r="J74" s="75" t="s">
        <v>1003</v>
      </c>
      <c r="K74" s="85">
        <v>50</v>
      </c>
      <c r="L74" s="112"/>
      <c r="M74" s="98">
        <f t="shared" ref="M74:M80" si="42">L74*I74</f>
        <v>0</v>
      </c>
      <c r="N74" s="51">
        <f t="shared" ref="N74:N80" si="43">L74*3/K74</f>
        <v>0</v>
      </c>
      <c r="O74" s="51">
        <v>4903000000</v>
      </c>
      <c r="P74" s="51">
        <f t="shared" ref="P74:P80" si="44">TRUNC(L74/K74,0)*K74</f>
        <v>0</v>
      </c>
      <c r="Q74" s="215">
        <f t="shared" ref="Q74:Q80" si="45">L74-P74</f>
        <v>0</v>
      </c>
      <c r="S74" s="51"/>
      <c r="T74" s="171" t="s">
        <v>982</v>
      </c>
    </row>
    <row r="75" spans="1:20" s="2" customFormat="1" ht="111.75" customHeight="1" x14ac:dyDescent="0.25">
      <c r="A75" s="5">
        <f t="shared" ref="A75:A80" si="46">A74+1</f>
        <v>3</v>
      </c>
      <c r="B75" s="13"/>
      <c r="C75" s="21"/>
      <c r="D75" s="34" t="s">
        <v>39</v>
      </c>
      <c r="E75" s="43" t="s">
        <v>544</v>
      </c>
      <c r="F75" s="47" t="s">
        <v>545</v>
      </c>
      <c r="G75" s="153">
        <v>9785000337271</v>
      </c>
      <c r="H75" s="63">
        <v>115</v>
      </c>
      <c r="I75" s="68">
        <f t="shared" si="41"/>
        <v>57.5</v>
      </c>
      <c r="J75" s="75" t="s">
        <v>625</v>
      </c>
      <c r="K75" s="85">
        <v>50</v>
      </c>
      <c r="L75" s="112"/>
      <c r="M75" s="98">
        <f t="shared" si="42"/>
        <v>0</v>
      </c>
      <c r="N75" s="51">
        <f t="shared" si="43"/>
        <v>0</v>
      </c>
      <c r="O75" s="51">
        <v>4903000000</v>
      </c>
      <c r="P75" s="51">
        <f t="shared" si="44"/>
        <v>0</v>
      </c>
      <c r="Q75" s="215">
        <f t="shared" si="45"/>
        <v>0</v>
      </c>
      <c r="S75" s="51"/>
      <c r="T75" s="171" t="s">
        <v>982</v>
      </c>
    </row>
    <row r="76" spans="1:20" s="2" customFormat="1" ht="111.75" customHeight="1" x14ac:dyDescent="0.25">
      <c r="A76" s="5">
        <f t="shared" si="46"/>
        <v>4</v>
      </c>
      <c r="B76" s="13"/>
      <c r="C76" s="21"/>
      <c r="D76" s="34" t="s">
        <v>40</v>
      </c>
      <c r="E76" s="27"/>
      <c r="F76" s="47" t="s">
        <v>545</v>
      </c>
      <c r="G76" s="105">
        <v>9785000337226</v>
      </c>
      <c r="H76" s="63">
        <v>115</v>
      </c>
      <c r="I76" s="68">
        <f t="shared" si="41"/>
        <v>57.5</v>
      </c>
      <c r="J76" s="75" t="s">
        <v>625</v>
      </c>
      <c r="K76" s="85">
        <v>50</v>
      </c>
      <c r="L76" s="91"/>
      <c r="M76" s="98">
        <f t="shared" si="42"/>
        <v>0</v>
      </c>
      <c r="N76" s="51">
        <f t="shared" si="43"/>
        <v>0</v>
      </c>
      <c r="O76" s="51">
        <v>4903000000</v>
      </c>
      <c r="P76" s="51">
        <f t="shared" si="44"/>
        <v>0</v>
      </c>
      <c r="Q76" s="215">
        <f t="shared" si="45"/>
        <v>0</v>
      </c>
      <c r="S76" s="51"/>
      <c r="T76" s="171" t="s">
        <v>982</v>
      </c>
    </row>
    <row r="77" spans="1:20" s="2" customFormat="1" ht="111.75" customHeight="1" x14ac:dyDescent="0.25">
      <c r="A77" s="5">
        <f t="shared" si="46"/>
        <v>5</v>
      </c>
      <c r="B77" s="13"/>
      <c r="C77" s="21"/>
      <c r="D77" s="34" t="s">
        <v>41</v>
      </c>
      <c r="E77" s="27"/>
      <c r="F77" s="47" t="s">
        <v>545</v>
      </c>
      <c r="G77" s="105">
        <v>9785000337257</v>
      </c>
      <c r="H77" s="63">
        <v>115</v>
      </c>
      <c r="I77" s="68">
        <f t="shared" si="41"/>
        <v>57.5</v>
      </c>
      <c r="J77" s="75" t="s">
        <v>625</v>
      </c>
      <c r="K77" s="85">
        <v>50</v>
      </c>
      <c r="L77" s="91"/>
      <c r="M77" s="98">
        <f t="shared" si="42"/>
        <v>0</v>
      </c>
      <c r="N77" s="51">
        <f t="shared" si="43"/>
        <v>0</v>
      </c>
      <c r="O77" s="51">
        <v>4903000000</v>
      </c>
      <c r="P77" s="51">
        <f t="shared" si="44"/>
        <v>0</v>
      </c>
      <c r="Q77" s="215">
        <f t="shared" si="45"/>
        <v>0</v>
      </c>
      <c r="S77" s="51"/>
      <c r="T77" s="171" t="s">
        <v>982</v>
      </c>
    </row>
    <row r="78" spans="1:20" s="2" customFormat="1" ht="111.75" customHeight="1" x14ac:dyDescent="0.25">
      <c r="A78" s="5">
        <f t="shared" si="46"/>
        <v>6</v>
      </c>
      <c r="B78" s="13"/>
      <c r="C78" s="21"/>
      <c r="D78" s="34" t="s">
        <v>1065</v>
      </c>
      <c r="E78" s="27"/>
      <c r="F78" s="47" t="s">
        <v>545</v>
      </c>
      <c r="G78" s="105">
        <v>9785000337264</v>
      </c>
      <c r="H78" s="63">
        <v>115</v>
      </c>
      <c r="I78" s="68">
        <f t="shared" si="41"/>
        <v>57.5</v>
      </c>
      <c r="J78" s="75" t="s">
        <v>625</v>
      </c>
      <c r="K78" s="85">
        <v>50</v>
      </c>
      <c r="L78" s="112"/>
      <c r="M78" s="98">
        <f t="shared" si="42"/>
        <v>0</v>
      </c>
      <c r="N78" s="51">
        <f t="shared" si="43"/>
        <v>0</v>
      </c>
      <c r="O78" s="51">
        <v>4903000000</v>
      </c>
      <c r="P78" s="51">
        <f t="shared" si="44"/>
        <v>0</v>
      </c>
      <c r="Q78" s="215">
        <f t="shared" si="45"/>
        <v>0</v>
      </c>
      <c r="S78" s="51"/>
      <c r="T78" s="171" t="s">
        <v>982</v>
      </c>
    </row>
    <row r="79" spans="1:20" s="2" customFormat="1" ht="111.75" customHeight="1" x14ac:dyDescent="0.25">
      <c r="A79" s="5">
        <f t="shared" si="46"/>
        <v>7</v>
      </c>
      <c r="B79" s="13"/>
      <c r="C79" s="21"/>
      <c r="D79" s="34" t="s">
        <v>42</v>
      </c>
      <c r="E79" s="27"/>
      <c r="F79" s="47" t="s">
        <v>545</v>
      </c>
      <c r="G79" s="105">
        <v>9785000337295</v>
      </c>
      <c r="H79" s="63">
        <v>115</v>
      </c>
      <c r="I79" s="68">
        <f t="shared" si="41"/>
        <v>57.5</v>
      </c>
      <c r="J79" s="75" t="s">
        <v>625</v>
      </c>
      <c r="K79" s="85">
        <v>50</v>
      </c>
      <c r="L79" s="112"/>
      <c r="M79" s="98">
        <f t="shared" si="42"/>
        <v>0</v>
      </c>
      <c r="N79" s="51">
        <f t="shared" si="43"/>
        <v>0</v>
      </c>
      <c r="O79" s="51">
        <v>4903000000</v>
      </c>
      <c r="P79" s="51">
        <f t="shared" si="44"/>
        <v>0</v>
      </c>
      <c r="Q79" s="215">
        <f t="shared" si="45"/>
        <v>0</v>
      </c>
      <c r="S79" s="51"/>
      <c r="T79" s="171" t="s">
        <v>982</v>
      </c>
    </row>
    <row r="80" spans="1:20" s="9" customFormat="1" ht="111.75" customHeight="1" x14ac:dyDescent="0.25">
      <c r="A80" s="5">
        <f t="shared" si="46"/>
        <v>8</v>
      </c>
      <c r="B80" s="13"/>
      <c r="C80" s="21"/>
      <c r="D80" s="34" t="s">
        <v>43</v>
      </c>
      <c r="E80" s="27"/>
      <c r="F80" s="47" t="s">
        <v>545</v>
      </c>
      <c r="G80" s="105">
        <v>9785000337288</v>
      </c>
      <c r="H80" s="63">
        <v>115</v>
      </c>
      <c r="I80" s="68">
        <f t="shared" si="41"/>
        <v>57.5</v>
      </c>
      <c r="J80" s="75" t="s">
        <v>625</v>
      </c>
      <c r="K80" s="85">
        <v>50</v>
      </c>
      <c r="L80" s="110"/>
      <c r="M80" s="98">
        <f t="shared" si="42"/>
        <v>0</v>
      </c>
      <c r="N80" s="51">
        <f t="shared" si="43"/>
        <v>0</v>
      </c>
      <c r="O80" s="51">
        <v>4903000000</v>
      </c>
      <c r="P80" s="51">
        <f t="shared" si="44"/>
        <v>0</v>
      </c>
      <c r="Q80" s="215">
        <f t="shared" si="45"/>
        <v>0</v>
      </c>
      <c r="S80" s="169"/>
      <c r="T80" s="171" t="s">
        <v>982</v>
      </c>
    </row>
    <row r="81" spans="1:20" s="2" customFormat="1" ht="91.9" customHeight="1" x14ac:dyDescent="0.25">
      <c r="A81" s="237" t="s">
        <v>658</v>
      </c>
      <c r="B81" s="238"/>
      <c r="C81" s="238"/>
      <c r="D81" s="238"/>
      <c r="E81" s="108"/>
      <c r="F81" s="239" t="s">
        <v>659</v>
      </c>
      <c r="G81" s="239"/>
      <c r="H81" s="239"/>
      <c r="I81" s="239"/>
      <c r="J81" s="239"/>
      <c r="K81" s="240"/>
      <c r="L81" s="115"/>
      <c r="M81" s="98"/>
      <c r="N81" s="51"/>
      <c r="O81" s="51"/>
      <c r="P81" s="51"/>
      <c r="Q81" s="51"/>
      <c r="S81" s="51"/>
      <c r="T81" s="51"/>
    </row>
    <row r="82" spans="1:20" s="2" customFormat="1" ht="111.75" customHeight="1" x14ac:dyDescent="0.25">
      <c r="A82" s="5">
        <v>1</v>
      </c>
      <c r="B82" s="13" t="s">
        <v>1</v>
      </c>
      <c r="C82" s="22"/>
      <c r="D82" s="35" t="s">
        <v>44</v>
      </c>
      <c r="E82" s="43" t="s">
        <v>544</v>
      </c>
      <c r="F82" s="47" t="s">
        <v>551</v>
      </c>
      <c r="G82" s="105">
        <v>9785000336892</v>
      </c>
      <c r="H82" s="64">
        <v>88</v>
      </c>
      <c r="I82" s="68">
        <f>ROUND((100-$L$4)/100*H82,1)</f>
        <v>44</v>
      </c>
      <c r="J82" s="74" t="s">
        <v>626</v>
      </c>
      <c r="K82" s="5">
        <v>50</v>
      </c>
      <c r="L82" s="90"/>
      <c r="M82" s="98">
        <f>L82*I82</f>
        <v>0</v>
      </c>
      <c r="N82" s="51">
        <f>L82*2/50</f>
        <v>0</v>
      </c>
      <c r="O82" s="51">
        <v>4903000000</v>
      </c>
      <c r="P82" s="51">
        <f>TRUNC(L82/K82,0)*K82</f>
        <v>0</v>
      </c>
      <c r="Q82" s="215">
        <f>L82-P82</f>
        <v>0</v>
      </c>
      <c r="S82" s="51"/>
      <c r="T82" s="171" t="s">
        <v>983</v>
      </c>
    </row>
    <row r="83" spans="1:20" s="2" customFormat="1" ht="111.75" customHeight="1" x14ac:dyDescent="0.25">
      <c r="A83" s="5">
        <f t="shared" ref="A83:A89" si="47">A82+1</f>
        <v>2</v>
      </c>
      <c r="B83" s="13" t="s">
        <v>1</v>
      </c>
      <c r="C83" s="22"/>
      <c r="D83" s="35" t="s">
        <v>45</v>
      </c>
      <c r="E83" s="43" t="s">
        <v>544</v>
      </c>
      <c r="F83" s="47" t="s">
        <v>551</v>
      </c>
      <c r="G83" s="105">
        <v>9785000336861</v>
      </c>
      <c r="H83" s="64">
        <v>88</v>
      </c>
      <c r="I83" s="68">
        <f t="shared" ref="I83:I89" si="48">ROUND((100-$L$4)/100*H83,1)</f>
        <v>44</v>
      </c>
      <c r="J83" s="74" t="s">
        <v>626</v>
      </c>
      <c r="K83" s="5">
        <v>50</v>
      </c>
      <c r="L83" s="90"/>
      <c r="M83" s="98">
        <f t="shared" ref="M83:M87" si="49">L83*I83</f>
        <v>0</v>
      </c>
      <c r="N83" s="51">
        <f t="shared" ref="N83:N87" si="50">L83*2/50</f>
        <v>0</v>
      </c>
      <c r="O83" s="51">
        <v>4903000000</v>
      </c>
      <c r="P83" s="51">
        <f>TRUNC(L83/K83,0)*K83</f>
        <v>0</v>
      </c>
      <c r="Q83" s="215">
        <f>L83-P83</f>
        <v>0</v>
      </c>
      <c r="S83" s="51"/>
      <c r="T83" s="171" t="s">
        <v>983</v>
      </c>
    </row>
    <row r="84" spans="1:20" s="2" customFormat="1" ht="111.75" customHeight="1" x14ac:dyDescent="0.25">
      <c r="A84" s="5">
        <f t="shared" si="47"/>
        <v>3</v>
      </c>
      <c r="B84" s="13" t="s">
        <v>1</v>
      </c>
      <c r="C84" s="22"/>
      <c r="D84" s="35" t="s">
        <v>46</v>
      </c>
      <c r="E84" s="43" t="s">
        <v>544</v>
      </c>
      <c r="F84" s="47" t="s">
        <v>551</v>
      </c>
      <c r="G84" s="105">
        <v>9785000336854</v>
      </c>
      <c r="H84" s="64">
        <v>88</v>
      </c>
      <c r="I84" s="68">
        <f t="shared" si="48"/>
        <v>44</v>
      </c>
      <c r="J84" s="74" t="s">
        <v>626</v>
      </c>
      <c r="K84" s="5">
        <v>50</v>
      </c>
      <c r="L84" s="90"/>
      <c r="M84" s="98">
        <f t="shared" si="49"/>
        <v>0</v>
      </c>
      <c r="N84" s="51">
        <f t="shared" si="50"/>
        <v>0</v>
      </c>
      <c r="O84" s="51">
        <v>4903000000</v>
      </c>
      <c r="P84" s="51">
        <f t="shared" ref="P84:P87" si="51">TRUNC(L84/K84,0)*K84</f>
        <v>0</v>
      </c>
      <c r="Q84" s="215">
        <f t="shared" ref="Q84:Q87" si="52">L84-P84</f>
        <v>0</v>
      </c>
      <c r="S84" s="51"/>
      <c r="T84" s="171" t="s">
        <v>983</v>
      </c>
    </row>
    <row r="85" spans="1:20" s="2" customFormat="1" ht="111.75" customHeight="1" x14ac:dyDescent="0.25">
      <c r="A85" s="5">
        <f t="shared" si="47"/>
        <v>4</v>
      </c>
      <c r="B85" s="13" t="s">
        <v>1</v>
      </c>
      <c r="C85" s="24" t="s">
        <v>30</v>
      </c>
      <c r="D85" s="35" t="s">
        <v>47</v>
      </c>
      <c r="E85" s="43" t="s">
        <v>544</v>
      </c>
      <c r="F85" s="47" t="s">
        <v>551</v>
      </c>
      <c r="G85" s="105">
        <v>9785000336908</v>
      </c>
      <c r="H85" s="64">
        <v>88</v>
      </c>
      <c r="I85" s="68">
        <f t="shared" si="48"/>
        <v>44</v>
      </c>
      <c r="J85" s="74" t="s">
        <v>1100</v>
      </c>
      <c r="K85" s="5">
        <v>50</v>
      </c>
      <c r="L85" s="90"/>
      <c r="M85" s="98">
        <f t="shared" si="49"/>
        <v>0</v>
      </c>
      <c r="N85" s="51">
        <f t="shared" si="50"/>
        <v>0</v>
      </c>
      <c r="O85" s="51">
        <v>4903000000</v>
      </c>
      <c r="P85" s="51">
        <f t="shared" si="51"/>
        <v>0</v>
      </c>
      <c r="Q85" s="215">
        <f t="shared" si="52"/>
        <v>0</v>
      </c>
      <c r="S85" s="51"/>
      <c r="T85" s="171" t="s">
        <v>983</v>
      </c>
    </row>
    <row r="86" spans="1:20" s="2" customFormat="1" ht="111.75" customHeight="1" x14ac:dyDescent="0.25">
      <c r="A86" s="5">
        <f t="shared" si="47"/>
        <v>5</v>
      </c>
      <c r="B86" s="13" t="s">
        <v>1</v>
      </c>
      <c r="C86" s="24" t="s">
        <v>30</v>
      </c>
      <c r="D86" s="35" t="s">
        <v>48</v>
      </c>
      <c r="E86" s="43" t="s">
        <v>544</v>
      </c>
      <c r="F86" s="47" t="s">
        <v>551</v>
      </c>
      <c r="G86" s="105">
        <v>9785000336922</v>
      </c>
      <c r="H86" s="64">
        <v>88</v>
      </c>
      <c r="I86" s="68">
        <f t="shared" si="48"/>
        <v>44</v>
      </c>
      <c r="J86" s="74" t="s">
        <v>1054</v>
      </c>
      <c r="K86" s="5">
        <v>50</v>
      </c>
      <c r="L86" s="90"/>
      <c r="M86" s="98">
        <f t="shared" si="49"/>
        <v>0</v>
      </c>
      <c r="N86" s="51">
        <f t="shared" si="50"/>
        <v>0</v>
      </c>
      <c r="O86" s="51">
        <v>4903000000</v>
      </c>
      <c r="P86" s="51">
        <f t="shared" si="51"/>
        <v>0</v>
      </c>
      <c r="Q86" s="215">
        <f t="shared" si="52"/>
        <v>0</v>
      </c>
      <c r="S86" s="51"/>
      <c r="T86" s="171" t="s">
        <v>983</v>
      </c>
    </row>
    <row r="87" spans="1:20" s="2" customFormat="1" ht="111.75" customHeight="1" x14ac:dyDescent="0.25">
      <c r="A87" s="5">
        <f t="shared" si="47"/>
        <v>6</v>
      </c>
      <c r="B87" s="13" t="s">
        <v>1</v>
      </c>
      <c r="C87" s="24" t="s">
        <v>30</v>
      </c>
      <c r="D87" s="35" t="s">
        <v>49</v>
      </c>
      <c r="E87" s="43" t="s">
        <v>544</v>
      </c>
      <c r="F87" s="47" t="s">
        <v>551</v>
      </c>
      <c r="G87" s="105">
        <v>9785000336878</v>
      </c>
      <c r="H87" s="64">
        <v>88</v>
      </c>
      <c r="I87" s="68">
        <f t="shared" si="48"/>
        <v>44</v>
      </c>
      <c r="J87" s="74" t="s">
        <v>1112</v>
      </c>
      <c r="K87" s="5">
        <v>50</v>
      </c>
      <c r="L87" s="90"/>
      <c r="M87" s="98">
        <f t="shared" si="49"/>
        <v>0</v>
      </c>
      <c r="N87" s="51">
        <f t="shared" si="50"/>
        <v>0</v>
      </c>
      <c r="O87" s="51">
        <v>4903000000</v>
      </c>
      <c r="P87" s="51">
        <f t="shared" si="51"/>
        <v>0</v>
      </c>
      <c r="Q87" s="215">
        <f t="shared" si="52"/>
        <v>0</v>
      </c>
      <c r="S87" s="51"/>
      <c r="T87" s="171" t="s">
        <v>983</v>
      </c>
    </row>
    <row r="88" spans="1:20" s="2" customFormat="1" ht="111.75" customHeight="1" x14ac:dyDescent="0.25">
      <c r="A88" s="5">
        <f t="shared" si="47"/>
        <v>7</v>
      </c>
      <c r="B88" s="13"/>
      <c r="C88" s="24" t="s">
        <v>30</v>
      </c>
      <c r="D88" s="35" t="s">
        <v>1058</v>
      </c>
      <c r="E88" s="43" t="s">
        <v>544</v>
      </c>
      <c r="F88" s="47" t="s">
        <v>551</v>
      </c>
      <c r="G88" s="105">
        <v>9785000336915</v>
      </c>
      <c r="H88" s="64">
        <v>88</v>
      </c>
      <c r="I88" s="68">
        <f t="shared" ref="I88" si="53">ROUND((100-$L$4)/100*H88,1)</f>
        <v>44</v>
      </c>
      <c r="J88" s="74" t="s">
        <v>1054</v>
      </c>
      <c r="K88" s="5">
        <v>50</v>
      </c>
      <c r="L88" s="90"/>
      <c r="M88" s="98">
        <f t="shared" ref="M88:M89" si="54">L88*I88</f>
        <v>0</v>
      </c>
      <c r="N88" s="51">
        <f t="shared" ref="N88:N89" si="55">L88*2/50</f>
        <v>0</v>
      </c>
      <c r="O88" s="51">
        <v>4903000000</v>
      </c>
      <c r="P88" s="51"/>
      <c r="Q88" s="215"/>
      <c r="S88" s="51"/>
      <c r="T88" s="171"/>
    </row>
    <row r="89" spans="1:20" s="9" customFormat="1" ht="111.75" customHeight="1" x14ac:dyDescent="0.25">
      <c r="A89" s="5">
        <f t="shared" si="47"/>
        <v>8</v>
      </c>
      <c r="B89" s="13" t="s">
        <v>1</v>
      </c>
      <c r="C89" s="24" t="s">
        <v>30</v>
      </c>
      <c r="D89" s="35" t="s">
        <v>50</v>
      </c>
      <c r="E89" s="43" t="s">
        <v>544</v>
      </c>
      <c r="F89" s="47" t="s">
        <v>551</v>
      </c>
      <c r="G89" s="105">
        <v>9785000336885</v>
      </c>
      <c r="H89" s="64">
        <v>88</v>
      </c>
      <c r="I89" s="68">
        <f t="shared" si="48"/>
        <v>44</v>
      </c>
      <c r="J89" s="74" t="s">
        <v>1100</v>
      </c>
      <c r="K89" s="5">
        <v>50</v>
      </c>
      <c r="L89" s="92"/>
      <c r="M89" s="98">
        <f t="shared" si="54"/>
        <v>0</v>
      </c>
      <c r="N89" s="51">
        <f t="shared" si="55"/>
        <v>0</v>
      </c>
      <c r="O89" s="51">
        <v>4903000000</v>
      </c>
      <c r="P89" s="51">
        <f t="shared" ref="P89" si="56">TRUNC(L89/K89,0)*K89</f>
        <v>0</v>
      </c>
      <c r="Q89" s="215">
        <f t="shared" ref="Q89" si="57">L89-P89</f>
        <v>0</v>
      </c>
      <c r="S89" s="169"/>
      <c r="T89" s="171" t="s">
        <v>983</v>
      </c>
    </row>
    <row r="90" spans="1:20" s="2" customFormat="1" ht="81.75" customHeight="1" x14ac:dyDescent="0.25">
      <c r="A90" s="237" t="s">
        <v>653</v>
      </c>
      <c r="B90" s="238"/>
      <c r="C90" s="238"/>
      <c r="D90" s="238"/>
      <c r="E90" s="230"/>
      <c r="F90" s="257" t="s">
        <v>660</v>
      </c>
      <c r="G90" s="257"/>
      <c r="H90" s="257"/>
      <c r="I90" s="257"/>
      <c r="J90" s="257"/>
      <c r="K90" s="258"/>
      <c r="L90" s="115"/>
      <c r="M90" s="98"/>
      <c r="N90" s="51"/>
      <c r="O90" s="51"/>
      <c r="P90" s="51"/>
      <c r="Q90" s="51"/>
      <c r="S90" s="51"/>
      <c r="T90" s="51"/>
    </row>
    <row r="91" spans="1:20" s="2" customFormat="1" ht="111.75" customHeight="1" x14ac:dyDescent="0.25">
      <c r="A91" s="5">
        <v>1</v>
      </c>
      <c r="B91" s="13" t="s">
        <v>2</v>
      </c>
      <c r="C91" s="23"/>
      <c r="D91" s="35" t="s">
        <v>51</v>
      </c>
      <c r="E91" s="27"/>
      <c r="F91" s="47" t="s">
        <v>548</v>
      </c>
      <c r="G91" s="105">
        <v>9785000336304</v>
      </c>
      <c r="H91" s="64">
        <v>98</v>
      </c>
      <c r="I91" s="68">
        <f>ROUND((100-$L$4)/100*H91,1)</f>
        <v>49</v>
      </c>
      <c r="J91" s="74" t="s">
        <v>627</v>
      </c>
      <c r="K91" s="85">
        <v>50</v>
      </c>
      <c r="L91" s="90"/>
      <c r="M91" s="98">
        <f>L91*I91</f>
        <v>0</v>
      </c>
      <c r="N91" s="51">
        <f>L91*2/50</f>
        <v>0</v>
      </c>
      <c r="O91" s="51">
        <v>4903000000</v>
      </c>
      <c r="P91" s="51">
        <f>TRUNC(L91/K91,0)*K91</f>
        <v>0</v>
      </c>
      <c r="Q91" s="215">
        <f>L91-P91</f>
        <v>0</v>
      </c>
      <c r="S91" s="51"/>
      <c r="T91" s="171" t="s">
        <v>984</v>
      </c>
    </row>
    <row r="92" spans="1:20" s="2" customFormat="1" ht="66.75" customHeight="1" x14ac:dyDescent="0.25">
      <c r="A92" s="126"/>
      <c r="B92" s="127"/>
      <c r="C92" s="128"/>
      <c r="D92" s="129" t="s">
        <v>797</v>
      </c>
      <c r="E92" s="27"/>
      <c r="F92" s="131" t="s">
        <v>793</v>
      </c>
      <c r="G92" s="154"/>
      <c r="H92" s="172">
        <v>57</v>
      </c>
      <c r="I92" s="133">
        <f>ROUND((100-$L$4)/100*H92,1)</f>
        <v>28.5</v>
      </c>
      <c r="J92" s="134" t="s">
        <v>623</v>
      </c>
      <c r="K92" s="113">
        <v>50</v>
      </c>
      <c r="L92" s="110"/>
      <c r="M92" s="135"/>
      <c r="N92" s="51"/>
      <c r="O92" s="51"/>
      <c r="P92" s="51"/>
      <c r="Q92" s="51"/>
      <c r="S92" s="51"/>
      <c r="T92" s="51"/>
    </row>
    <row r="93" spans="1:20" s="2" customFormat="1" ht="66.75" customHeight="1" x14ac:dyDescent="0.25">
      <c r="A93" s="126"/>
      <c r="B93" s="127"/>
      <c r="C93" s="128"/>
      <c r="D93" s="129" t="s">
        <v>882</v>
      </c>
      <c r="E93" s="27"/>
      <c r="F93" s="131" t="s">
        <v>883</v>
      </c>
      <c r="G93" s="154"/>
      <c r="H93" s="132">
        <v>115</v>
      </c>
      <c r="I93" s="133">
        <f t="shared" ref="I93:I100" si="58">ROUND((100-$L$4)/100*H93,1)</f>
        <v>57.5</v>
      </c>
      <c r="J93" s="134" t="s">
        <v>811</v>
      </c>
      <c r="K93" s="113">
        <v>50</v>
      </c>
      <c r="L93" s="110"/>
      <c r="M93" s="135"/>
      <c r="N93" s="51"/>
      <c r="O93" s="51"/>
      <c r="P93" s="51"/>
      <c r="Q93" s="51"/>
      <c r="S93" s="51"/>
      <c r="T93" s="51"/>
    </row>
    <row r="94" spans="1:20" s="2" customFormat="1" ht="111.75" customHeight="1" x14ac:dyDescent="0.25">
      <c r="A94" s="5">
        <f>A91+1</f>
        <v>2</v>
      </c>
      <c r="B94" s="13" t="s">
        <v>2</v>
      </c>
      <c r="C94" s="24" t="s">
        <v>30</v>
      </c>
      <c r="D94" s="35" t="s">
        <v>52</v>
      </c>
      <c r="E94" s="43" t="s">
        <v>544</v>
      </c>
      <c r="F94" s="47" t="s">
        <v>548</v>
      </c>
      <c r="G94" s="105">
        <v>9785000336274</v>
      </c>
      <c r="H94" s="64">
        <v>98</v>
      </c>
      <c r="I94" s="68">
        <f t="shared" si="58"/>
        <v>49</v>
      </c>
      <c r="J94" s="74" t="s">
        <v>625</v>
      </c>
      <c r="K94" s="85">
        <v>50</v>
      </c>
      <c r="L94" s="110"/>
      <c r="M94" s="98">
        <f t="shared" ref="M94:M100" si="59">L94*I94</f>
        <v>0</v>
      </c>
      <c r="N94" s="51">
        <f t="shared" ref="N94:N100" si="60">L94*2/50</f>
        <v>0</v>
      </c>
      <c r="O94" s="51">
        <v>4903000000</v>
      </c>
      <c r="P94" s="51">
        <f t="shared" ref="P94:P100" si="61">TRUNC(L94/K94,0)*K94</f>
        <v>0</v>
      </c>
      <c r="Q94" s="215">
        <f t="shared" ref="Q94:Q100" si="62">L94-P94</f>
        <v>0</v>
      </c>
      <c r="S94" s="51"/>
      <c r="T94" s="171" t="s">
        <v>984</v>
      </c>
    </row>
    <row r="95" spans="1:20" s="2" customFormat="1" ht="111.75" customHeight="1" x14ac:dyDescent="0.25">
      <c r="A95" s="5">
        <f t="shared" ref="A95:A100" si="63">A94+1</f>
        <v>3</v>
      </c>
      <c r="B95" s="13" t="s">
        <v>2</v>
      </c>
      <c r="C95" s="24" t="s">
        <v>30</v>
      </c>
      <c r="D95" s="35" t="s">
        <v>53</v>
      </c>
      <c r="E95" s="45"/>
      <c r="F95" s="47" t="s">
        <v>548</v>
      </c>
      <c r="G95" s="105">
        <v>9785000336281</v>
      </c>
      <c r="H95" s="64">
        <v>98</v>
      </c>
      <c r="I95" s="68">
        <f t="shared" si="58"/>
        <v>49</v>
      </c>
      <c r="J95" s="74" t="s">
        <v>1100</v>
      </c>
      <c r="K95" s="85">
        <v>50</v>
      </c>
      <c r="L95" s="110"/>
      <c r="M95" s="98">
        <f t="shared" si="59"/>
        <v>0</v>
      </c>
      <c r="N95" s="51">
        <f t="shared" si="60"/>
        <v>0</v>
      </c>
      <c r="O95" s="51">
        <v>4903000000</v>
      </c>
      <c r="P95" s="51">
        <f t="shared" si="61"/>
        <v>0</v>
      </c>
      <c r="Q95" s="215">
        <f t="shared" si="62"/>
        <v>0</v>
      </c>
      <c r="S95" s="51"/>
      <c r="T95" s="171" t="s">
        <v>984</v>
      </c>
    </row>
    <row r="96" spans="1:20" s="2" customFormat="1" ht="111.75" customHeight="1" x14ac:dyDescent="0.25">
      <c r="A96" s="5">
        <f t="shared" si="63"/>
        <v>4</v>
      </c>
      <c r="B96" s="13" t="s">
        <v>2</v>
      </c>
      <c r="C96" s="24" t="s">
        <v>30</v>
      </c>
      <c r="D96" s="35" t="s">
        <v>54</v>
      </c>
      <c r="E96" s="45"/>
      <c r="F96" s="47" t="s">
        <v>548</v>
      </c>
      <c r="G96" s="105">
        <v>9785000336267</v>
      </c>
      <c r="H96" s="64">
        <v>98</v>
      </c>
      <c r="I96" s="68">
        <f t="shared" si="58"/>
        <v>49</v>
      </c>
      <c r="J96" s="74" t="s">
        <v>623</v>
      </c>
      <c r="K96" s="85">
        <v>50</v>
      </c>
      <c r="L96" s="113"/>
      <c r="M96" s="98">
        <f t="shared" si="59"/>
        <v>0</v>
      </c>
      <c r="N96" s="51">
        <f t="shared" si="60"/>
        <v>0</v>
      </c>
      <c r="O96" s="51">
        <v>4903000000</v>
      </c>
      <c r="P96" s="51">
        <f t="shared" si="61"/>
        <v>0</v>
      </c>
      <c r="Q96" s="215">
        <f t="shared" si="62"/>
        <v>0</v>
      </c>
      <c r="S96" s="51"/>
      <c r="T96" s="171" t="s">
        <v>984</v>
      </c>
    </row>
    <row r="97" spans="1:20" s="2" customFormat="1" ht="111.75" customHeight="1" x14ac:dyDescent="0.25">
      <c r="A97" s="5">
        <f t="shared" si="63"/>
        <v>5</v>
      </c>
      <c r="B97" s="13"/>
      <c r="C97" s="106" t="s">
        <v>29</v>
      </c>
      <c r="D97" s="35" t="s">
        <v>55</v>
      </c>
      <c r="E97" s="45"/>
      <c r="F97" s="47" t="s">
        <v>548</v>
      </c>
      <c r="G97" s="105">
        <v>9785000336298</v>
      </c>
      <c r="H97" s="64">
        <v>98</v>
      </c>
      <c r="I97" s="68">
        <f t="shared" si="58"/>
        <v>49</v>
      </c>
      <c r="J97" s="74" t="s">
        <v>1146</v>
      </c>
      <c r="K97" s="85">
        <v>50</v>
      </c>
      <c r="L97" s="113"/>
      <c r="M97" s="98">
        <f t="shared" si="59"/>
        <v>0</v>
      </c>
      <c r="N97" s="51">
        <f t="shared" si="60"/>
        <v>0</v>
      </c>
      <c r="O97" s="51">
        <v>4903000000</v>
      </c>
      <c r="P97" s="51"/>
      <c r="Q97" s="215"/>
      <c r="S97" s="51"/>
      <c r="T97" s="171"/>
    </row>
    <row r="98" spans="1:20" s="2" customFormat="1" ht="111.75" customHeight="1" x14ac:dyDescent="0.25">
      <c r="A98" s="5">
        <f>A96+1</f>
        <v>5</v>
      </c>
      <c r="B98" s="13" t="s">
        <v>2</v>
      </c>
      <c r="C98" s="24" t="s">
        <v>30</v>
      </c>
      <c r="D98" s="35" t="s">
        <v>56</v>
      </c>
      <c r="E98" s="46"/>
      <c r="F98" s="47" t="s">
        <v>548</v>
      </c>
      <c r="G98" s="105">
        <v>9785000336311</v>
      </c>
      <c r="H98" s="64">
        <v>98</v>
      </c>
      <c r="I98" s="68">
        <f t="shared" si="58"/>
        <v>49</v>
      </c>
      <c r="J98" s="74" t="s">
        <v>623</v>
      </c>
      <c r="K98" s="85">
        <v>50</v>
      </c>
      <c r="L98" s="110"/>
      <c r="M98" s="98">
        <f t="shared" si="59"/>
        <v>0</v>
      </c>
      <c r="N98" s="51">
        <f t="shared" si="60"/>
        <v>0</v>
      </c>
      <c r="O98" s="51">
        <v>4903000000</v>
      </c>
      <c r="P98" s="51">
        <f t="shared" si="61"/>
        <v>0</v>
      </c>
      <c r="Q98" s="215">
        <f t="shared" si="62"/>
        <v>0</v>
      </c>
      <c r="S98" s="51"/>
      <c r="T98" s="171" t="s">
        <v>984</v>
      </c>
    </row>
    <row r="99" spans="1:20" s="2" customFormat="1" ht="111.75" customHeight="1" x14ac:dyDescent="0.25">
      <c r="A99" s="5">
        <f t="shared" si="63"/>
        <v>6</v>
      </c>
      <c r="B99" s="13" t="s">
        <v>2</v>
      </c>
      <c r="C99" s="24" t="s">
        <v>30</v>
      </c>
      <c r="D99" s="35" t="s">
        <v>57</v>
      </c>
      <c r="E99" s="43" t="s">
        <v>544</v>
      </c>
      <c r="F99" s="47" t="s">
        <v>548</v>
      </c>
      <c r="G99" s="105">
        <v>9785000336328</v>
      </c>
      <c r="H99" s="64">
        <v>98</v>
      </c>
      <c r="I99" s="68">
        <f t="shared" si="58"/>
        <v>49</v>
      </c>
      <c r="J99" s="74" t="s">
        <v>1100</v>
      </c>
      <c r="K99" s="85">
        <v>50</v>
      </c>
      <c r="L99" s="110"/>
      <c r="M99" s="98">
        <f t="shared" si="59"/>
        <v>0</v>
      </c>
      <c r="N99" s="51">
        <f t="shared" si="60"/>
        <v>0</v>
      </c>
      <c r="O99" s="51">
        <v>4903000000</v>
      </c>
      <c r="P99" s="51">
        <f t="shared" si="61"/>
        <v>0</v>
      </c>
      <c r="Q99" s="215">
        <f t="shared" si="62"/>
        <v>0</v>
      </c>
      <c r="S99" s="51"/>
      <c r="T99" s="171" t="s">
        <v>984</v>
      </c>
    </row>
    <row r="100" spans="1:20" s="9" customFormat="1" ht="111.75" customHeight="1" x14ac:dyDescent="0.25">
      <c r="A100" s="5">
        <f t="shared" si="63"/>
        <v>7</v>
      </c>
      <c r="B100" s="13" t="s">
        <v>2</v>
      </c>
      <c r="C100" s="24" t="s">
        <v>30</v>
      </c>
      <c r="D100" s="35" t="s">
        <v>58</v>
      </c>
      <c r="E100" s="27"/>
      <c r="F100" s="47" t="s">
        <v>548</v>
      </c>
      <c r="G100" s="105">
        <v>9785000336335</v>
      </c>
      <c r="H100" s="64">
        <v>98</v>
      </c>
      <c r="I100" s="68">
        <f t="shared" si="58"/>
        <v>49</v>
      </c>
      <c r="J100" s="74" t="s">
        <v>625</v>
      </c>
      <c r="K100" s="85">
        <v>50</v>
      </c>
      <c r="L100" s="114"/>
      <c r="M100" s="98">
        <f t="shared" si="59"/>
        <v>0</v>
      </c>
      <c r="N100" s="51">
        <f t="shared" si="60"/>
        <v>0</v>
      </c>
      <c r="O100" s="51">
        <v>4903000000</v>
      </c>
      <c r="P100" s="51">
        <f t="shared" si="61"/>
        <v>0</v>
      </c>
      <c r="Q100" s="215">
        <f t="shared" si="62"/>
        <v>0</v>
      </c>
      <c r="S100" s="169"/>
      <c r="T100" s="171" t="s">
        <v>984</v>
      </c>
    </row>
    <row r="101" spans="1:20" s="2" customFormat="1" ht="59.45" customHeight="1" x14ac:dyDescent="0.25">
      <c r="A101" s="237" t="s">
        <v>651</v>
      </c>
      <c r="B101" s="238"/>
      <c r="C101" s="238"/>
      <c r="D101" s="238"/>
      <c r="E101" s="108"/>
      <c r="F101" s="239" t="s">
        <v>662</v>
      </c>
      <c r="G101" s="239"/>
      <c r="H101" s="239"/>
      <c r="I101" s="239"/>
      <c r="J101" s="239"/>
      <c r="K101" s="240"/>
      <c r="L101" s="115"/>
      <c r="M101" s="98"/>
      <c r="N101" s="51"/>
      <c r="O101" s="51"/>
      <c r="P101" s="51"/>
      <c r="Q101" s="51"/>
      <c r="S101" s="51"/>
      <c r="T101" s="51"/>
    </row>
    <row r="102" spans="1:20" s="2" customFormat="1" ht="73.5" customHeight="1" x14ac:dyDescent="0.25">
      <c r="A102" s="126"/>
      <c r="B102" s="127"/>
      <c r="C102" s="143"/>
      <c r="D102" s="129" t="s">
        <v>796</v>
      </c>
      <c r="E102" s="27"/>
      <c r="F102" s="131" t="s">
        <v>816</v>
      </c>
      <c r="G102" s="154"/>
      <c r="H102" s="172">
        <v>70</v>
      </c>
      <c r="I102" s="133">
        <f t="shared" ref="I102:I105" si="64">ROUND((100-$L$4)/100*H102,1)</f>
        <v>35</v>
      </c>
      <c r="J102" s="134" t="s">
        <v>623</v>
      </c>
      <c r="K102" s="113">
        <v>30</v>
      </c>
      <c r="L102" s="110"/>
      <c r="M102" s="135">
        <f>L102*I102</f>
        <v>0</v>
      </c>
      <c r="N102" s="51"/>
      <c r="O102" s="51"/>
      <c r="P102" s="51"/>
      <c r="Q102" s="51"/>
      <c r="S102" s="51"/>
      <c r="T102" s="51"/>
    </row>
    <row r="103" spans="1:20" s="2" customFormat="1" ht="66.75" customHeight="1" x14ac:dyDescent="0.25">
      <c r="A103" s="126"/>
      <c r="B103" s="127"/>
      <c r="C103" s="128"/>
      <c r="D103" s="129" t="s">
        <v>817</v>
      </c>
      <c r="E103" s="27"/>
      <c r="F103" s="131" t="s">
        <v>818</v>
      </c>
      <c r="G103" s="154"/>
      <c r="H103" s="132">
        <v>150</v>
      </c>
      <c r="I103" s="133">
        <f t="shared" si="64"/>
        <v>75</v>
      </c>
      <c r="J103" s="134" t="s">
        <v>811</v>
      </c>
      <c r="K103" s="113">
        <v>30</v>
      </c>
      <c r="L103" s="110"/>
      <c r="M103" s="135"/>
      <c r="N103" s="51"/>
      <c r="O103" s="51"/>
      <c r="P103" s="51"/>
      <c r="Q103" s="51"/>
      <c r="S103" s="51"/>
      <c r="T103" s="51"/>
    </row>
    <row r="104" spans="1:20" s="2" customFormat="1" ht="73.5" customHeight="1" x14ac:dyDescent="0.25">
      <c r="A104" s="5">
        <v>1</v>
      </c>
      <c r="B104" s="13" t="s">
        <v>3</v>
      </c>
      <c r="C104" s="23"/>
      <c r="D104" s="36" t="s">
        <v>67</v>
      </c>
      <c r="E104" s="27"/>
      <c r="F104" s="47" t="s">
        <v>547</v>
      </c>
      <c r="G104" s="105">
        <v>9785912828294</v>
      </c>
      <c r="H104" s="65">
        <v>124</v>
      </c>
      <c r="I104" s="68">
        <f t="shared" si="64"/>
        <v>62</v>
      </c>
      <c r="J104" s="75" t="s">
        <v>627</v>
      </c>
      <c r="K104" s="85">
        <v>30</v>
      </c>
      <c r="L104" s="90"/>
      <c r="M104" s="98">
        <f>L104*I104</f>
        <v>0</v>
      </c>
      <c r="N104" s="51">
        <f>L104*2.8/30</f>
        <v>0</v>
      </c>
      <c r="O104" s="51">
        <v>4903000000</v>
      </c>
      <c r="P104" s="51">
        <f>TRUNC(L104/K104,0)*K104</f>
        <v>0</v>
      </c>
      <c r="Q104" s="215">
        <f>L104-P104</f>
        <v>0</v>
      </c>
      <c r="S104" s="51"/>
      <c r="T104" s="171" t="s">
        <v>976</v>
      </c>
    </row>
    <row r="105" spans="1:20" s="9" customFormat="1" ht="73.5" customHeight="1" x14ac:dyDescent="0.25">
      <c r="A105" s="5">
        <f>A104+1</f>
        <v>2</v>
      </c>
      <c r="B105" s="13" t="s">
        <v>3</v>
      </c>
      <c r="C105" s="23"/>
      <c r="D105" s="36" t="s">
        <v>68</v>
      </c>
      <c r="E105" s="27"/>
      <c r="F105" s="47" t="s">
        <v>547</v>
      </c>
      <c r="G105" s="105">
        <v>9785912823770</v>
      </c>
      <c r="H105" s="65">
        <v>124</v>
      </c>
      <c r="I105" s="68">
        <f t="shared" si="64"/>
        <v>62</v>
      </c>
      <c r="J105" s="75" t="s">
        <v>627</v>
      </c>
      <c r="K105" s="85">
        <v>30</v>
      </c>
      <c r="L105" s="90"/>
      <c r="M105" s="98">
        <f>L105*I105</f>
        <v>0</v>
      </c>
      <c r="N105" s="51">
        <f>L105*2.8/30</f>
        <v>0</v>
      </c>
      <c r="O105" s="51">
        <v>4903000000</v>
      </c>
      <c r="P105" s="51">
        <f>TRUNC(L105/K105,0)*K105</f>
        <v>0</v>
      </c>
      <c r="Q105" s="215">
        <f>L105-P105</f>
        <v>0</v>
      </c>
      <c r="S105" s="169"/>
      <c r="T105" s="171" t="s">
        <v>977</v>
      </c>
    </row>
    <row r="106" spans="1:20" s="2" customFormat="1" ht="43.9" customHeight="1" x14ac:dyDescent="0.25">
      <c r="A106" s="237"/>
      <c r="B106" s="238"/>
      <c r="C106" s="238"/>
      <c r="D106" s="238"/>
      <c r="E106" s="15"/>
      <c r="F106" s="239" t="s">
        <v>652</v>
      </c>
      <c r="G106" s="239"/>
      <c r="H106" s="239"/>
      <c r="I106" s="239"/>
      <c r="J106" s="239"/>
      <c r="K106" s="240"/>
      <c r="L106" s="115"/>
      <c r="M106" s="98"/>
      <c r="N106" s="51"/>
      <c r="O106" s="51"/>
      <c r="P106" s="51"/>
      <c r="Q106" s="51"/>
      <c r="S106" s="51"/>
      <c r="T106" s="51"/>
    </row>
    <row r="107" spans="1:20" s="2" customFormat="1" ht="73.5" customHeight="1" x14ac:dyDescent="0.25">
      <c r="A107" s="5">
        <v>1</v>
      </c>
      <c r="B107" s="13" t="s">
        <v>3</v>
      </c>
      <c r="C107" s="24" t="s">
        <v>30</v>
      </c>
      <c r="D107" s="36" t="s">
        <v>52</v>
      </c>
      <c r="E107" s="27"/>
      <c r="F107" s="47" t="s">
        <v>547</v>
      </c>
      <c r="G107" s="105">
        <v>9785912822940</v>
      </c>
      <c r="H107" s="65">
        <v>124</v>
      </c>
      <c r="I107" s="68">
        <f t="shared" ref="I107:I116" si="65">ROUND((100-$L$4)/100*H107,1)</f>
        <v>62</v>
      </c>
      <c r="J107" s="75" t="s">
        <v>811</v>
      </c>
      <c r="K107" s="85">
        <v>30</v>
      </c>
      <c r="L107" s="90"/>
      <c r="M107" s="98">
        <f t="shared" ref="M107:M116" si="66">L107*I107</f>
        <v>0</v>
      </c>
      <c r="N107" s="51">
        <f t="shared" ref="N107:N112" si="67">L107*2.8/30</f>
        <v>0</v>
      </c>
      <c r="O107" s="51">
        <v>4903000000</v>
      </c>
      <c r="P107" s="51">
        <f t="shared" ref="P107:P116" si="68">TRUNC(L107/K107,0)*K107</f>
        <v>0</v>
      </c>
      <c r="Q107" s="215">
        <f t="shared" ref="Q107:Q116" si="69">L107-P107</f>
        <v>0</v>
      </c>
      <c r="S107" s="51"/>
      <c r="T107" s="171" t="s">
        <v>985</v>
      </c>
    </row>
    <row r="108" spans="1:20" s="2" customFormat="1" ht="73.5" customHeight="1" x14ac:dyDescent="0.25">
      <c r="A108" s="5">
        <f>A107+1</f>
        <v>2</v>
      </c>
      <c r="B108" s="13" t="s">
        <v>3</v>
      </c>
      <c r="C108" s="24" t="s">
        <v>30</v>
      </c>
      <c r="D108" s="36" t="s">
        <v>921</v>
      </c>
      <c r="E108" s="27"/>
      <c r="F108" s="47" t="s">
        <v>547</v>
      </c>
      <c r="G108" s="105">
        <v>9785912823794</v>
      </c>
      <c r="H108" s="65">
        <v>124</v>
      </c>
      <c r="I108" s="68">
        <f t="shared" si="65"/>
        <v>62</v>
      </c>
      <c r="J108" s="75" t="s">
        <v>811</v>
      </c>
      <c r="K108" s="85">
        <v>30</v>
      </c>
      <c r="L108" s="90"/>
      <c r="M108" s="98">
        <f t="shared" si="66"/>
        <v>0</v>
      </c>
      <c r="N108" s="51">
        <f t="shared" si="67"/>
        <v>0</v>
      </c>
      <c r="O108" s="51">
        <v>4903000000</v>
      </c>
      <c r="P108" s="51">
        <f t="shared" si="68"/>
        <v>0</v>
      </c>
      <c r="Q108" s="215">
        <f t="shared" si="69"/>
        <v>0</v>
      </c>
      <c r="S108" s="51"/>
      <c r="T108" s="171" t="s">
        <v>985</v>
      </c>
    </row>
    <row r="109" spans="1:20" s="2" customFormat="1" ht="73.5" customHeight="1" x14ac:dyDescent="0.25">
      <c r="A109" s="5">
        <f>A108+1</f>
        <v>3</v>
      </c>
      <c r="B109" s="13" t="s">
        <v>3</v>
      </c>
      <c r="C109" s="24" t="s">
        <v>30</v>
      </c>
      <c r="D109" s="36" t="s">
        <v>922</v>
      </c>
      <c r="E109" s="22"/>
      <c r="F109" s="47" t="s">
        <v>547</v>
      </c>
      <c r="G109" s="105">
        <v>9785912822797</v>
      </c>
      <c r="H109" s="65">
        <v>124</v>
      </c>
      <c r="I109" s="68">
        <f t="shared" si="65"/>
        <v>62</v>
      </c>
      <c r="J109" s="75" t="s">
        <v>811</v>
      </c>
      <c r="K109" s="85">
        <v>30</v>
      </c>
      <c r="L109" s="90"/>
      <c r="M109" s="98">
        <f t="shared" si="66"/>
        <v>0</v>
      </c>
      <c r="N109" s="51">
        <f t="shared" si="67"/>
        <v>0</v>
      </c>
      <c r="O109" s="51">
        <v>4903000000</v>
      </c>
      <c r="P109" s="51">
        <f t="shared" si="68"/>
        <v>0</v>
      </c>
      <c r="Q109" s="215">
        <f t="shared" si="69"/>
        <v>0</v>
      </c>
      <c r="S109" s="51"/>
      <c r="T109" s="171" t="s">
        <v>985</v>
      </c>
    </row>
    <row r="110" spans="1:20" s="2" customFormat="1" ht="73.5" customHeight="1" x14ac:dyDescent="0.25">
      <c r="A110" s="5">
        <f t="shared" ref="A110:A115" si="70">A109+1</f>
        <v>4</v>
      </c>
      <c r="B110" s="13" t="s">
        <v>3</v>
      </c>
      <c r="C110" s="24" t="s">
        <v>30</v>
      </c>
      <c r="D110" s="36" t="s">
        <v>923</v>
      </c>
      <c r="E110" s="22"/>
      <c r="F110" s="47" t="s">
        <v>547</v>
      </c>
      <c r="G110" s="105">
        <v>9785912826559</v>
      </c>
      <c r="H110" s="65">
        <v>124</v>
      </c>
      <c r="I110" s="68">
        <f t="shared" si="65"/>
        <v>62</v>
      </c>
      <c r="J110" s="75" t="s">
        <v>811</v>
      </c>
      <c r="K110" s="85">
        <v>30</v>
      </c>
      <c r="L110" s="90"/>
      <c r="M110" s="98">
        <f t="shared" si="66"/>
        <v>0</v>
      </c>
      <c r="N110" s="51">
        <f t="shared" si="67"/>
        <v>0</v>
      </c>
      <c r="O110" s="51">
        <v>4903000000</v>
      </c>
      <c r="P110" s="51">
        <f t="shared" si="68"/>
        <v>0</v>
      </c>
      <c r="Q110" s="215">
        <f t="shared" si="69"/>
        <v>0</v>
      </c>
      <c r="S110" s="51"/>
      <c r="T110" s="171" t="s">
        <v>985</v>
      </c>
    </row>
    <row r="111" spans="1:20" s="2" customFormat="1" ht="73.5" customHeight="1" x14ac:dyDescent="0.25">
      <c r="A111" s="5">
        <f t="shared" si="70"/>
        <v>5</v>
      </c>
      <c r="B111" s="13" t="s">
        <v>3</v>
      </c>
      <c r="C111" s="24" t="s">
        <v>30</v>
      </c>
      <c r="D111" s="36" t="s">
        <v>924</v>
      </c>
      <c r="E111" s="27"/>
      <c r="F111" s="47" t="s">
        <v>547</v>
      </c>
      <c r="G111" s="105">
        <v>9785912822704</v>
      </c>
      <c r="H111" s="65">
        <v>124</v>
      </c>
      <c r="I111" s="68">
        <f t="shared" si="65"/>
        <v>62</v>
      </c>
      <c r="J111" s="75" t="s">
        <v>811</v>
      </c>
      <c r="K111" s="85">
        <v>30</v>
      </c>
      <c r="L111" s="90"/>
      <c r="M111" s="98">
        <f t="shared" si="66"/>
        <v>0</v>
      </c>
      <c r="N111" s="51">
        <f t="shared" si="67"/>
        <v>0</v>
      </c>
      <c r="O111" s="51">
        <v>4903000000</v>
      </c>
      <c r="P111" s="51">
        <f t="shared" si="68"/>
        <v>0</v>
      </c>
      <c r="Q111" s="215">
        <f t="shared" si="69"/>
        <v>0</v>
      </c>
      <c r="S111" s="51"/>
      <c r="T111" s="171" t="s">
        <v>985</v>
      </c>
    </row>
    <row r="112" spans="1:20" s="2" customFormat="1" ht="73.5" customHeight="1" x14ac:dyDescent="0.25">
      <c r="A112" s="5">
        <f t="shared" si="70"/>
        <v>6</v>
      </c>
      <c r="B112" s="13" t="s">
        <v>3</v>
      </c>
      <c r="C112" s="24" t="s">
        <v>30</v>
      </c>
      <c r="D112" s="36" t="s">
        <v>925</v>
      </c>
      <c r="E112" s="22"/>
      <c r="F112" s="47" t="s">
        <v>547</v>
      </c>
      <c r="G112" s="105">
        <v>9785912826566</v>
      </c>
      <c r="H112" s="65">
        <v>124</v>
      </c>
      <c r="I112" s="68">
        <f t="shared" si="65"/>
        <v>62</v>
      </c>
      <c r="J112" s="75" t="s">
        <v>811</v>
      </c>
      <c r="K112" s="85">
        <v>30</v>
      </c>
      <c r="L112" s="90"/>
      <c r="M112" s="98">
        <f t="shared" si="66"/>
        <v>0</v>
      </c>
      <c r="N112" s="51">
        <f t="shared" si="67"/>
        <v>0</v>
      </c>
      <c r="O112" s="51">
        <v>4903000000</v>
      </c>
      <c r="P112" s="51">
        <f t="shared" si="68"/>
        <v>0</v>
      </c>
      <c r="Q112" s="215">
        <f t="shared" si="69"/>
        <v>0</v>
      </c>
      <c r="S112" s="51"/>
      <c r="T112" s="171" t="s">
        <v>985</v>
      </c>
    </row>
    <row r="113" spans="1:20" s="9" customFormat="1" ht="73.5" customHeight="1" x14ac:dyDescent="0.25">
      <c r="A113" s="5">
        <f t="shared" si="70"/>
        <v>7</v>
      </c>
      <c r="B113" s="13" t="s">
        <v>3</v>
      </c>
      <c r="C113" s="23"/>
      <c r="D113" s="36" t="s">
        <v>69</v>
      </c>
      <c r="F113" s="47" t="s">
        <v>547</v>
      </c>
      <c r="G113" s="105">
        <v>9785912828317</v>
      </c>
      <c r="H113" s="65">
        <v>124</v>
      </c>
      <c r="I113" s="68">
        <f t="shared" si="65"/>
        <v>62</v>
      </c>
      <c r="J113" s="75" t="s">
        <v>628</v>
      </c>
      <c r="K113" s="85">
        <v>30</v>
      </c>
      <c r="L113" s="92"/>
      <c r="M113" s="98">
        <f t="shared" si="66"/>
        <v>0</v>
      </c>
      <c r="N113" s="51">
        <f>L113*3/30</f>
        <v>0</v>
      </c>
      <c r="O113" s="51">
        <v>4903000000</v>
      </c>
      <c r="P113" s="51">
        <f t="shared" si="68"/>
        <v>0</v>
      </c>
      <c r="Q113" s="215">
        <f t="shared" si="69"/>
        <v>0</v>
      </c>
      <c r="S113" s="169"/>
      <c r="T113" s="171" t="s">
        <v>985</v>
      </c>
    </row>
    <row r="114" spans="1:20" s="2" customFormat="1" ht="73.5" customHeight="1" x14ac:dyDescent="0.25">
      <c r="A114" s="5">
        <f t="shared" si="70"/>
        <v>8</v>
      </c>
      <c r="B114" s="13" t="s">
        <v>3</v>
      </c>
      <c r="C114" s="24" t="s">
        <v>30</v>
      </c>
      <c r="D114" s="36" t="s">
        <v>926</v>
      </c>
      <c r="E114" s="27"/>
      <c r="F114" s="47" t="s">
        <v>547</v>
      </c>
      <c r="G114" s="105">
        <v>9785912826542</v>
      </c>
      <c r="H114" s="65">
        <v>124</v>
      </c>
      <c r="I114" s="68">
        <f t="shared" si="65"/>
        <v>62</v>
      </c>
      <c r="J114" s="75" t="s">
        <v>811</v>
      </c>
      <c r="K114" s="85">
        <v>30</v>
      </c>
      <c r="L114" s="90"/>
      <c r="M114" s="98">
        <f t="shared" si="66"/>
        <v>0</v>
      </c>
      <c r="N114" s="51">
        <f>L114*2.8/30</f>
        <v>0</v>
      </c>
      <c r="O114" s="51">
        <v>4903000000</v>
      </c>
      <c r="P114" s="51">
        <f t="shared" si="68"/>
        <v>0</v>
      </c>
      <c r="Q114" s="215">
        <f t="shared" si="69"/>
        <v>0</v>
      </c>
      <c r="S114" s="51"/>
      <c r="T114" s="171" t="s">
        <v>985</v>
      </c>
    </row>
    <row r="115" spans="1:20" s="2" customFormat="1" ht="73.5" customHeight="1" x14ac:dyDescent="0.25">
      <c r="A115" s="5">
        <f t="shared" si="70"/>
        <v>9</v>
      </c>
      <c r="B115" s="13"/>
      <c r="C115" s="24"/>
      <c r="D115" s="36" t="s">
        <v>1153</v>
      </c>
      <c r="E115" s="46"/>
      <c r="F115" s="47" t="s">
        <v>547</v>
      </c>
      <c r="G115" s="105">
        <v>9785912822902</v>
      </c>
      <c r="H115" s="65">
        <v>124</v>
      </c>
      <c r="I115" s="68">
        <f t="shared" ref="I115" si="71">ROUND((100-$L$4)/100*H115,1)</f>
        <v>62</v>
      </c>
      <c r="J115" s="75" t="s">
        <v>811</v>
      </c>
      <c r="K115" s="85">
        <v>30</v>
      </c>
      <c r="L115" s="90"/>
      <c r="M115" s="98">
        <f t="shared" ref="M115" si="72">L115*I115</f>
        <v>0</v>
      </c>
      <c r="N115" s="51">
        <f>L115*2.8/30</f>
        <v>0</v>
      </c>
      <c r="O115" s="51">
        <v>4903000000</v>
      </c>
      <c r="P115" s="51"/>
      <c r="Q115" s="215"/>
      <c r="S115" s="51"/>
      <c r="T115" s="171"/>
    </row>
    <row r="116" spans="1:20" s="2" customFormat="1" ht="73.5" customHeight="1" x14ac:dyDescent="0.25">
      <c r="A116" s="5">
        <f>A115+1</f>
        <v>10</v>
      </c>
      <c r="B116" s="13" t="s">
        <v>3</v>
      </c>
      <c r="C116" s="24" t="s">
        <v>30</v>
      </c>
      <c r="D116" s="36" t="s">
        <v>927</v>
      </c>
      <c r="E116" s="22"/>
      <c r="F116" s="47" t="s">
        <v>547</v>
      </c>
      <c r="G116" s="105">
        <v>9785912822919</v>
      </c>
      <c r="H116" s="65">
        <v>124</v>
      </c>
      <c r="I116" s="68">
        <f t="shared" si="65"/>
        <v>62</v>
      </c>
      <c r="J116" s="75" t="s">
        <v>811</v>
      </c>
      <c r="K116" s="85">
        <v>30</v>
      </c>
      <c r="L116" s="90"/>
      <c r="M116" s="98">
        <f t="shared" si="66"/>
        <v>0</v>
      </c>
      <c r="N116" s="51">
        <f>L116*2.8/30</f>
        <v>0</v>
      </c>
      <c r="O116" s="51">
        <v>4903000000</v>
      </c>
      <c r="P116" s="51">
        <f t="shared" si="68"/>
        <v>0</v>
      </c>
      <c r="Q116" s="215">
        <f t="shared" si="69"/>
        <v>0</v>
      </c>
      <c r="S116" s="51"/>
      <c r="T116" s="171" t="s">
        <v>985</v>
      </c>
    </row>
    <row r="117" spans="1:20" s="9" customFormat="1" ht="69" customHeight="1" x14ac:dyDescent="0.25">
      <c r="A117" s="237" t="s">
        <v>663</v>
      </c>
      <c r="B117" s="238"/>
      <c r="C117" s="238"/>
      <c r="D117" s="238"/>
      <c r="E117" s="108"/>
      <c r="F117" s="239" t="s">
        <v>664</v>
      </c>
      <c r="G117" s="239"/>
      <c r="H117" s="239"/>
      <c r="I117" s="239"/>
      <c r="J117" s="239"/>
      <c r="K117" s="240"/>
      <c r="L117" s="115"/>
      <c r="M117" s="98"/>
      <c r="N117" s="51"/>
      <c r="O117" s="51"/>
      <c r="P117" s="51"/>
      <c r="Q117" s="51"/>
      <c r="S117" s="169"/>
      <c r="T117" s="169"/>
    </row>
    <row r="118" spans="1:20" s="2" customFormat="1" ht="111.75" customHeight="1" x14ac:dyDescent="0.25">
      <c r="A118" s="5">
        <v>1</v>
      </c>
      <c r="B118" s="13" t="s">
        <v>2</v>
      </c>
      <c r="C118" s="24" t="s">
        <v>30</v>
      </c>
      <c r="D118" s="37" t="s">
        <v>52</v>
      </c>
      <c r="E118" s="27"/>
      <c r="F118" s="47" t="s">
        <v>557</v>
      </c>
      <c r="G118" s="105">
        <v>9785912825637</v>
      </c>
      <c r="H118" s="64">
        <v>67</v>
      </c>
      <c r="I118" s="68">
        <f>ROUND((100-$L$4)/100*H118,1)</f>
        <v>33.5</v>
      </c>
      <c r="J118" s="74" t="s">
        <v>1022</v>
      </c>
      <c r="K118" s="85">
        <v>50</v>
      </c>
      <c r="L118" s="110"/>
      <c r="M118" s="98">
        <f>L118*I118</f>
        <v>0</v>
      </c>
      <c r="N118" s="51">
        <f t="shared" ref="N118:N125" si="73">L118*1.85/50</f>
        <v>0</v>
      </c>
      <c r="O118" s="51">
        <v>4903000000</v>
      </c>
      <c r="P118" s="51">
        <f t="shared" ref="P118:P126" si="74">TRUNC(L118/K118,0)*K118</f>
        <v>0</v>
      </c>
      <c r="Q118" s="215">
        <f t="shared" ref="Q118:Q126" si="75">L118-P118</f>
        <v>0</v>
      </c>
      <c r="S118" s="51"/>
      <c r="T118" s="171" t="s">
        <v>986</v>
      </c>
    </row>
    <row r="119" spans="1:20" s="2" customFormat="1" ht="111.75" customHeight="1" x14ac:dyDescent="0.25">
      <c r="A119" s="5">
        <f>A118+1</f>
        <v>2</v>
      </c>
      <c r="B119" s="13" t="s">
        <v>2</v>
      </c>
      <c r="C119" s="24" t="s">
        <v>30</v>
      </c>
      <c r="D119" s="37" t="s">
        <v>932</v>
      </c>
      <c r="E119" s="27"/>
      <c r="F119" s="47" t="s">
        <v>557</v>
      </c>
      <c r="G119" s="105">
        <v>9785000336342</v>
      </c>
      <c r="H119" s="64">
        <v>67</v>
      </c>
      <c r="I119" s="68">
        <f>ROUND((100-$L$4)/100*H119,1)</f>
        <v>33.5</v>
      </c>
      <c r="J119" s="74" t="s">
        <v>811</v>
      </c>
      <c r="K119" s="85">
        <v>50</v>
      </c>
      <c r="L119" s="110"/>
      <c r="M119" s="98">
        <f>L119*I119</f>
        <v>0</v>
      </c>
      <c r="N119" s="51">
        <f>L119*1.85/50</f>
        <v>0</v>
      </c>
      <c r="O119" s="51">
        <v>4903000000</v>
      </c>
      <c r="P119" s="51">
        <f t="shared" si="74"/>
        <v>0</v>
      </c>
      <c r="Q119" s="215">
        <f t="shared" si="75"/>
        <v>0</v>
      </c>
      <c r="S119" s="51"/>
      <c r="T119" s="171" t="s">
        <v>986</v>
      </c>
    </row>
    <row r="120" spans="1:20" s="2" customFormat="1" ht="111.75" customHeight="1" x14ac:dyDescent="0.25">
      <c r="A120" s="5">
        <f t="shared" ref="A120:A126" si="76">A119+1</f>
        <v>3</v>
      </c>
      <c r="B120" s="13" t="s">
        <v>2</v>
      </c>
      <c r="C120" s="24" t="s">
        <v>30</v>
      </c>
      <c r="D120" s="37" t="s">
        <v>70</v>
      </c>
      <c r="E120" s="27"/>
      <c r="F120" s="47" t="s">
        <v>557</v>
      </c>
      <c r="G120" s="105">
        <v>9785912825644</v>
      </c>
      <c r="H120" s="64">
        <v>67</v>
      </c>
      <c r="I120" s="68">
        <f t="shared" ref="I120:I126" si="77">ROUND((100-$L$4)/100*H120,1)</f>
        <v>33.5</v>
      </c>
      <c r="J120" s="74" t="s">
        <v>811</v>
      </c>
      <c r="K120" s="85">
        <v>50</v>
      </c>
      <c r="L120" s="110"/>
      <c r="M120" s="98">
        <f t="shared" ref="M120:M126" si="78">L120*I120</f>
        <v>0</v>
      </c>
      <c r="N120" s="51">
        <f t="shared" si="73"/>
        <v>0</v>
      </c>
      <c r="O120" s="51">
        <v>4903000000</v>
      </c>
      <c r="P120" s="51">
        <f t="shared" si="74"/>
        <v>0</v>
      </c>
      <c r="Q120" s="215">
        <f t="shared" si="75"/>
        <v>0</v>
      </c>
      <c r="S120" s="51"/>
      <c r="T120" s="171" t="s">
        <v>986</v>
      </c>
    </row>
    <row r="121" spans="1:20" s="2" customFormat="1" ht="111.75" customHeight="1" x14ac:dyDescent="0.25">
      <c r="A121" s="5">
        <f t="shared" si="76"/>
        <v>4</v>
      </c>
      <c r="B121" s="13" t="s">
        <v>2</v>
      </c>
      <c r="C121" s="24" t="s">
        <v>30</v>
      </c>
      <c r="D121" s="37" t="s">
        <v>53</v>
      </c>
      <c r="E121" s="43" t="s">
        <v>544</v>
      </c>
      <c r="F121" s="47" t="s">
        <v>557</v>
      </c>
      <c r="G121" s="105">
        <v>9785912825651</v>
      </c>
      <c r="H121" s="64">
        <v>67</v>
      </c>
      <c r="I121" s="68">
        <f t="shared" si="77"/>
        <v>33.5</v>
      </c>
      <c r="J121" s="74" t="s">
        <v>811</v>
      </c>
      <c r="K121" s="85">
        <v>50</v>
      </c>
      <c r="L121" s="110"/>
      <c r="M121" s="98">
        <f t="shared" si="78"/>
        <v>0</v>
      </c>
      <c r="N121" s="51">
        <f t="shared" si="73"/>
        <v>0</v>
      </c>
      <c r="O121" s="51">
        <v>4903000000</v>
      </c>
      <c r="P121" s="51">
        <f t="shared" si="74"/>
        <v>0</v>
      </c>
      <c r="Q121" s="215">
        <f t="shared" si="75"/>
        <v>0</v>
      </c>
      <c r="S121" s="51"/>
      <c r="T121" s="171" t="s">
        <v>986</v>
      </c>
    </row>
    <row r="122" spans="1:20" s="2" customFormat="1" ht="111.75" customHeight="1" x14ac:dyDescent="0.25">
      <c r="A122" s="5">
        <f t="shared" si="76"/>
        <v>5</v>
      </c>
      <c r="B122" s="13" t="s">
        <v>2</v>
      </c>
      <c r="C122" s="24" t="s">
        <v>30</v>
      </c>
      <c r="D122" s="37" t="s">
        <v>933</v>
      </c>
      <c r="E122" s="45"/>
      <c r="F122" s="47" t="s">
        <v>557</v>
      </c>
      <c r="G122" s="105">
        <v>9785000336359</v>
      </c>
      <c r="H122" s="64">
        <v>67</v>
      </c>
      <c r="I122" s="68">
        <f>ROUND((100-$L$4)/100*H122,1)</f>
        <v>33.5</v>
      </c>
      <c r="J122" s="74" t="s">
        <v>811</v>
      </c>
      <c r="K122" s="85">
        <v>50</v>
      </c>
      <c r="L122" s="90"/>
      <c r="M122" s="98">
        <f>L122*I122</f>
        <v>0</v>
      </c>
      <c r="N122" s="51">
        <f>L122*1.85/50</f>
        <v>0</v>
      </c>
      <c r="O122" s="51">
        <v>4903000000</v>
      </c>
      <c r="P122" s="51">
        <f t="shared" si="74"/>
        <v>0</v>
      </c>
      <c r="Q122" s="215">
        <f t="shared" si="75"/>
        <v>0</v>
      </c>
      <c r="S122" s="51"/>
      <c r="T122" s="171" t="s">
        <v>986</v>
      </c>
    </row>
    <row r="123" spans="1:20" s="2" customFormat="1" ht="111.75" customHeight="1" x14ac:dyDescent="0.25">
      <c r="A123" s="5">
        <f t="shared" si="76"/>
        <v>6</v>
      </c>
      <c r="B123" s="13"/>
      <c r="C123" s="24"/>
      <c r="D123" s="37" t="s">
        <v>71</v>
      </c>
      <c r="E123" s="45"/>
      <c r="F123" s="47" t="s">
        <v>557</v>
      </c>
      <c r="G123" s="105">
        <v>9785912825668</v>
      </c>
      <c r="H123" s="64">
        <v>67</v>
      </c>
      <c r="I123" s="68">
        <f t="shared" ref="I123" si="79">ROUND((100-$L$4)/100*H123,1)</f>
        <v>33.5</v>
      </c>
      <c r="J123" s="74" t="s">
        <v>811</v>
      </c>
      <c r="K123" s="85">
        <v>50</v>
      </c>
      <c r="L123" s="90"/>
      <c r="M123" s="98">
        <f t="shared" ref="M123" si="80">L123*I123</f>
        <v>0</v>
      </c>
      <c r="N123" s="51">
        <f t="shared" ref="N123" si="81">L123*1.85/50</f>
        <v>0</v>
      </c>
      <c r="O123" s="51">
        <v>4903000000</v>
      </c>
      <c r="P123" s="51"/>
      <c r="Q123" s="215"/>
      <c r="S123" s="51"/>
      <c r="T123" s="171"/>
    </row>
    <row r="124" spans="1:20" s="2" customFormat="1" ht="111.75" customHeight="1" x14ac:dyDescent="0.25">
      <c r="A124" s="5">
        <f t="shared" si="76"/>
        <v>7</v>
      </c>
      <c r="B124" s="13" t="s">
        <v>2</v>
      </c>
      <c r="C124" s="24" t="s">
        <v>30</v>
      </c>
      <c r="D124" s="37" t="s">
        <v>72</v>
      </c>
      <c r="E124" s="27"/>
      <c r="F124" s="47" t="s">
        <v>557</v>
      </c>
      <c r="G124" s="105">
        <v>9785912825767</v>
      </c>
      <c r="H124" s="64">
        <v>67</v>
      </c>
      <c r="I124" s="68">
        <f t="shared" si="77"/>
        <v>33.5</v>
      </c>
      <c r="J124" s="76" t="s">
        <v>811</v>
      </c>
      <c r="K124" s="85">
        <v>50</v>
      </c>
      <c r="L124" s="90"/>
      <c r="M124" s="98">
        <f t="shared" si="78"/>
        <v>0</v>
      </c>
      <c r="N124" s="51">
        <f t="shared" si="73"/>
        <v>0</v>
      </c>
      <c r="O124" s="51">
        <v>4903000000</v>
      </c>
      <c r="P124" s="51">
        <f t="shared" si="74"/>
        <v>0</v>
      </c>
      <c r="Q124" s="215">
        <f t="shared" si="75"/>
        <v>0</v>
      </c>
      <c r="S124" s="51"/>
      <c r="T124" s="171" t="s">
        <v>986</v>
      </c>
    </row>
    <row r="125" spans="1:20" s="2" customFormat="1" ht="111.75" customHeight="1" x14ac:dyDescent="0.25">
      <c r="A125" s="5">
        <f t="shared" si="76"/>
        <v>8</v>
      </c>
      <c r="B125" s="13" t="s">
        <v>2</v>
      </c>
      <c r="C125" s="24" t="s">
        <v>30</v>
      </c>
      <c r="D125" s="37" t="s">
        <v>73</v>
      </c>
      <c r="E125" s="27"/>
      <c r="F125" s="47" t="s">
        <v>557</v>
      </c>
      <c r="G125" s="105">
        <v>9785912825774</v>
      </c>
      <c r="H125" s="64">
        <v>67</v>
      </c>
      <c r="I125" s="68">
        <f t="shared" si="77"/>
        <v>33.5</v>
      </c>
      <c r="J125" s="74" t="s">
        <v>625</v>
      </c>
      <c r="K125" s="85">
        <v>50</v>
      </c>
      <c r="L125" s="90"/>
      <c r="M125" s="98">
        <f t="shared" si="78"/>
        <v>0</v>
      </c>
      <c r="N125" s="51">
        <f t="shared" si="73"/>
        <v>0</v>
      </c>
      <c r="O125" s="51">
        <v>4903000000</v>
      </c>
      <c r="P125" s="51">
        <f t="shared" si="74"/>
        <v>0</v>
      </c>
      <c r="Q125" s="215">
        <f t="shared" si="75"/>
        <v>0</v>
      </c>
      <c r="S125" s="51"/>
      <c r="T125" s="171" t="s">
        <v>986</v>
      </c>
    </row>
    <row r="126" spans="1:20" s="2" customFormat="1" ht="111.75" customHeight="1" x14ac:dyDescent="0.25">
      <c r="A126" s="5">
        <f t="shared" si="76"/>
        <v>9</v>
      </c>
      <c r="B126" s="13" t="s">
        <v>2</v>
      </c>
      <c r="C126" s="24" t="s">
        <v>30</v>
      </c>
      <c r="D126" s="37" t="s">
        <v>74</v>
      </c>
      <c r="E126" s="27"/>
      <c r="F126" s="47" t="s">
        <v>557</v>
      </c>
      <c r="G126" s="105">
        <v>9785912825781</v>
      </c>
      <c r="H126" s="64">
        <v>67</v>
      </c>
      <c r="I126" s="68">
        <f t="shared" si="77"/>
        <v>33.5</v>
      </c>
      <c r="J126" s="74" t="s">
        <v>625</v>
      </c>
      <c r="K126" s="85">
        <v>50</v>
      </c>
      <c r="L126" s="90"/>
      <c r="M126" s="98">
        <f t="shared" si="78"/>
        <v>0</v>
      </c>
      <c r="N126" s="51">
        <f>L126*1.85/50</f>
        <v>0</v>
      </c>
      <c r="O126" s="51">
        <v>4903000000</v>
      </c>
      <c r="P126" s="51">
        <f t="shared" si="74"/>
        <v>0</v>
      </c>
      <c r="Q126" s="215">
        <f t="shared" si="75"/>
        <v>0</v>
      </c>
      <c r="S126" s="51"/>
      <c r="T126" s="171" t="s">
        <v>986</v>
      </c>
    </row>
    <row r="127" spans="1:20" s="2" customFormat="1" ht="60" customHeight="1" x14ac:dyDescent="0.25">
      <c r="A127" s="237" t="s">
        <v>647</v>
      </c>
      <c r="B127" s="238"/>
      <c r="C127" s="238"/>
      <c r="D127" s="238"/>
      <c r="E127" s="15"/>
      <c r="F127" s="239" t="s">
        <v>648</v>
      </c>
      <c r="G127" s="239"/>
      <c r="H127" s="239"/>
      <c r="I127" s="239"/>
      <c r="J127" s="239"/>
      <c r="K127" s="240"/>
      <c r="L127" s="94"/>
      <c r="M127" s="98"/>
      <c r="N127" s="51"/>
      <c r="O127" s="51"/>
      <c r="P127" s="51"/>
      <c r="Q127" s="51"/>
      <c r="S127" s="51"/>
      <c r="T127" s="51"/>
    </row>
    <row r="128" spans="1:20" s="2" customFormat="1" ht="111.75" customHeight="1" x14ac:dyDescent="0.25">
      <c r="A128" s="5">
        <v>1</v>
      </c>
      <c r="B128" s="13" t="s">
        <v>13</v>
      </c>
      <c r="C128" s="23"/>
      <c r="D128" s="37" t="s">
        <v>52</v>
      </c>
      <c r="E128" s="44"/>
      <c r="F128" s="47"/>
      <c r="G128" s="105">
        <v>9785912828782</v>
      </c>
      <c r="H128" s="65">
        <v>165.6</v>
      </c>
      <c r="I128" s="68">
        <f t="shared" ref="I128:I133" si="82">ROUND((100-$L$4)/100*H128,1)</f>
        <v>82.8</v>
      </c>
      <c r="J128" s="74"/>
      <c r="K128" s="85">
        <v>20</v>
      </c>
      <c r="L128" s="90"/>
      <c r="M128" s="98">
        <f t="shared" ref="M128:M133" si="83">L128*I128</f>
        <v>0</v>
      </c>
      <c r="N128" s="51">
        <f t="shared" ref="N128:N133" si="84">L128*3/20</f>
        <v>0</v>
      </c>
      <c r="O128" s="51">
        <v>4903000000</v>
      </c>
      <c r="P128" s="51">
        <f>TRUNC(L128/K128,0)*K128</f>
        <v>0</v>
      </c>
      <c r="Q128" s="215">
        <f>L128-P128</f>
        <v>0</v>
      </c>
      <c r="S128" s="51"/>
      <c r="T128" s="51"/>
    </row>
    <row r="129" spans="1:20" s="2" customFormat="1" ht="66.75" customHeight="1" x14ac:dyDescent="0.25">
      <c r="A129" s="126"/>
      <c r="B129" s="127"/>
      <c r="C129" s="128"/>
      <c r="D129" s="129" t="s">
        <v>794</v>
      </c>
      <c r="E129" s="130"/>
      <c r="F129" s="131" t="s">
        <v>793</v>
      </c>
      <c r="G129" s="154"/>
      <c r="H129" s="172">
        <v>84</v>
      </c>
      <c r="I129" s="133">
        <f>ROUND((100-$L$4)/100*H129,1)</f>
        <v>42</v>
      </c>
      <c r="J129" s="134" t="s">
        <v>623</v>
      </c>
      <c r="K129" s="113">
        <v>20</v>
      </c>
      <c r="L129" s="110"/>
      <c r="M129" s="135"/>
      <c r="N129" s="51"/>
      <c r="O129" s="51"/>
      <c r="P129" s="51"/>
      <c r="Q129" s="51"/>
      <c r="S129" s="51"/>
      <c r="T129" s="51"/>
    </row>
    <row r="130" spans="1:20" s="2" customFormat="1" ht="111.75" customHeight="1" x14ac:dyDescent="0.25">
      <c r="A130" s="5">
        <f>A128+1</f>
        <v>2</v>
      </c>
      <c r="B130" s="13" t="s">
        <v>13</v>
      </c>
      <c r="C130" s="23"/>
      <c r="D130" s="37" t="s">
        <v>200</v>
      </c>
      <c r="E130" s="44"/>
      <c r="F130" s="47"/>
      <c r="G130" s="105">
        <v>9785912828812</v>
      </c>
      <c r="H130" s="65">
        <v>165.6</v>
      </c>
      <c r="I130" s="68">
        <f t="shared" si="82"/>
        <v>82.8</v>
      </c>
      <c r="J130" s="74"/>
      <c r="K130" s="85">
        <v>20</v>
      </c>
      <c r="L130" s="90"/>
      <c r="M130" s="98">
        <f t="shared" si="83"/>
        <v>0</v>
      </c>
      <c r="N130" s="51">
        <f t="shared" si="84"/>
        <v>0</v>
      </c>
      <c r="O130" s="51">
        <v>4903000000</v>
      </c>
      <c r="P130" s="51">
        <f t="shared" ref="P130:P133" si="85">TRUNC(L130/K130,0)*K130</f>
        <v>0</v>
      </c>
      <c r="Q130" s="215">
        <f t="shared" ref="Q130:Q133" si="86">L130-P130</f>
        <v>0</v>
      </c>
      <c r="S130" s="51"/>
      <c r="T130" s="51"/>
    </row>
    <row r="131" spans="1:20" s="2" customFormat="1" ht="111.75" customHeight="1" x14ac:dyDescent="0.25">
      <c r="A131" s="5">
        <f>A130+1</f>
        <v>3</v>
      </c>
      <c r="B131" s="13" t="s">
        <v>13</v>
      </c>
      <c r="C131" s="23"/>
      <c r="D131" s="37" t="s">
        <v>201</v>
      </c>
      <c r="E131" s="29"/>
      <c r="F131" s="47"/>
      <c r="G131" s="105">
        <v>9785912828850</v>
      </c>
      <c r="H131" s="65">
        <v>165.6</v>
      </c>
      <c r="I131" s="68">
        <f t="shared" si="82"/>
        <v>82.8</v>
      </c>
      <c r="J131" s="74"/>
      <c r="K131" s="85">
        <v>20</v>
      </c>
      <c r="L131" s="90"/>
      <c r="M131" s="98">
        <f t="shared" si="83"/>
        <v>0</v>
      </c>
      <c r="N131" s="51">
        <f t="shared" si="84"/>
        <v>0</v>
      </c>
      <c r="O131" s="51">
        <v>4903000000</v>
      </c>
      <c r="P131" s="51">
        <f t="shared" si="85"/>
        <v>0</v>
      </c>
      <c r="Q131" s="215">
        <f t="shared" si="86"/>
        <v>0</v>
      </c>
      <c r="S131" s="51"/>
      <c r="T131" s="51"/>
    </row>
    <row r="132" spans="1:20" s="2" customFormat="1" ht="111.75" customHeight="1" x14ac:dyDescent="0.25">
      <c r="A132" s="5">
        <f>A131+1</f>
        <v>4</v>
      </c>
      <c r="B132" s="13" t="s">
        <v>13</v>
      </c>
      <c r="C132" s="23"/>
      <c r="D132" s="37" t="s">
        <v>202</v>
      </c>
      <c r="E132" s="44"/>
      <c r="F132" s="47"/>
      <c r="G132" s="105">
        <v>9785912828836</v>
      </c>
      <c r="H132" s="65">
        <v>165.6</v>
      </c>
      <c r="I132" s="68">
        <f t="shared" si="82"/>
        <v>82.8</v>
      </c>
      <c r="J132" s="74"/>
      <c r="K132" s="85">
        <v>20</v>
      </c>
      <c r="L132" s="90"/>
      <c r="M132" s="98">
        <f t="shared" si="83"/>
        <v>0</v>
      </c>
      <c r="N132" s="51">
        <f t="shared" si="84"/>
        <v>0</v>
      </c>
      <c r="O132" s="51">
        <v>4903000000</v>
      </c>
      <c r="P132" s="51">
        <f t="shared" si="85"/>
        <v>0</v>
      </c>
      <c r="Q132" s="215">
        <f t="shared" si="86"/>
        <v>0</v>
      </c>
      <c r="S132" s="51"/>
      <c r="T132" s="51"/>
    </row>
    <row r="133" spans="1:20" s="9" customFormat="1" ht="111.75" customHeight="1" x14ac:dyDescent="0.25">
      <c r="A133" s="5">
        <f>A132+1</f>
        <v>5</v>
      </c>
      <c r="B133" s="13" t="s">
        <v>13</v>
      </c>
      <c r="C133" s="23"/>
      <c r="D133" s="37" t="s">
        <v>203</v>
      </c>
      <c r="E133" s="44"/>
      <c r="F133" s="47"/>
      <c r="G133" s="105">
        <v>9785912828843</v>
      </c>
      <c r="H133" s="65">
        <v>165.6</v>
      </c>
      <c r="I133" s="68">
        <f t="shared" si="82"/>
        <v>82.8</v>
      </c>
      <c r="J133" s="74"/>
      <c r="K133" s="85">
        <v>20</v>
      </c>
      <c r="L133" s="90"/>
      <c r="M133" s="98">
        <f t="shared" si="83"/>
        <v>0</v>
      </c>
      <c r="N133" s="51">
        <f t="shared" si="84"/>
        <v>0</v>
      </c>
      <c r="O133" s="51">
        <v>4903000000</v>
      </c>
      <c r="P133" s="51">
        <f t="shared" si="85"/>
        <v>0</v>
      </c>
      <c r="Q133" s="215">
        <f t="shared" si="86"/>
        <v>0</v>
      </c>
      <c r="S133" s="169"/>
      <c r="T133" s="169"/>
    </row>
    <row r="134" spans="1:20" s="9" customFormat="1" ht="54" customHeight="1" x14ac:dyDescent="0.25">
      <c r="A134" s="241" t="s">
        <v>1125</v>
      </c>
      <c r="B134" s="242"/>
      <c r="C134" s="242"/>
      <c r="D134" s="242"/>
      <c r="E134" s="242"/>
      <c r="F134" s="242"/>
      <c r="G134" s="242"/>
      <c r="H134" s="242"/>
      <c r="I134" s="242"/>
      <c r="J134" s="242"/>
      <c r="K134" s="243"/>
      <c r="L134" s="115"/>
      <c r="M134" s="98"/>
      <c r="N134" s="51"/>
      <c r="O134" s="51"/>
      <c r="P134" s="51"/>
      <c r="Q134" s="51"/>
      <c r="S134" s="169"/>
      <c r="T134" s="169"/>
    </row>
    <row r="135" spans="1:20" s="2" customFormat="1" ht="45.6" customHeight="1" x14ac:dyDescent="0.25">
      <c r="A135" s="237" t="s">
        <v>1045</v>
      </c>
      <c r="B135" s="238"/>
      <c r="C135" s="238"/>
      <c r="D135" s="238"/>
      <c r="E135" s="108"/>
      <c r="F135" s="239" t="s">
        <v>1046</v>
      </c>
      <c r="G135" s="239"/>
      <c r="H135" s="239"/>
      <c r="I135" s="239"/>
      <c r="J135" s="239"/>
      <c r="K135" s="240"/>
      <c r="L135" s="115"/>
      <c r="M135" s="98"/>
      <c r="N135" s="100"/>
      <c r="O135" s="100"/>
      <c r="P135" s="100"/>
      <c r="Q135" s="100"/>
      <c r="S135" s="51"/>
      <c r="T135" s="51"/>
    </row>
    <row r="136" spans="1:20" s="2" customFormat="1" ht="111.75" customHeight="1" x14ac:dyDescent="0.25">
      <c r="A136" s="4">
        <v>1</v>
      </c>
      <c r="B136" s="13"/>
      <c r="C136" s="147"/>
      <c r="D136" s="34" t="s">
        <v>192</v>
      </c>
      <c r="E136" s="43" t="s">
        <v>544</v>
      </c>
      <c r="F136" s="47"/>
      <c r="G136" s="105">
        <v>9785000338773</v>
      </c>
      <c r="H136" s="63">
        <v>42</v>
      </c>
      <c r="I136" s="68">
        <f>ROUND((100-$L$4)/100*H136,1)</f>
        <v>21</v>
      </c>
      <c r="J136" s="218" t="s">
        <v>1054</v>
      </c>
      <c r="K136" s="85">
        <v>50</v>
      </c>
      <c r="L136" s="109"/>
      <c r="M136" s="98">
        <f>L136*I136</f>
        <v>0</v>
      </c>
      <c r="N136" s="100">
        <f t="shared" ref="N136:N143" si="87">L136*4.6/100</f>
        <v>0</v>
      </c>
      <c r="O136" s="51">
        <v>4903000000</v>
      </c>
      <c r="P136" s="51">
        <f>TRUNC(L136/K136,0)*K136</f>
        <v>0</v>
      </c>
      <c r="Q136" s="215">
        <f>L136-P136</f>
        <v>0</v>
      </c>
      <c r="S136" s="51"/>
      <c r="T136" s="171"/>
    </row>
    <row r="137" spans="1:20" s="2" customFormat="1" ht="111.75" customHeight="1" x14ac:dyDescent="0.25">
      <c r="A137" s="4">
        <f t="shared" ref="A137:A143" si="88">A136+1</f>
        <v>2</v>
      </c>
      <c r="B137" s="13"/>
      <c r="C137" s="147"/>
      <c r="D137" s="34" t="s">
        <v>118</v>
      </c>
      <c r="E137" s="43" t="s">
        <v>544</v>
      </c>
      <c r="F137" s="47"/>
      <c r="G137" s="105">
        <v>9785000338766</v>
      </c>
      <c r="H137" s="63">
        <v>42</v>
      </c>
      <c r="I137" s="68">
        <f>ROUND((100-$L$4)/100*H137,1)</f>
        <v>21</v>
      </c>
      <c r="J137" s="218" t="s">
        <v>1054</v>
      </c>
      <c r="K137" s="85">
        <v>50</v>
      </c>
      <c r="L137" s="109"/>
      <c r="M137" s="98">
        <f t="shared" ref="M137:M143" si="89">L137*I137</f>
        <v>0</v>
      </c>
      <c r="N137" s="100">
        <f t="shared" si="87"/>
        <v>0</v>
      </c>
      <c r="O137" s="51">
        <v>4903000000</v>
      </c>
      <c r="P137" s="51">
        <f t="shared" ref="P137:P143" si="90">TRUNC(L137/K137,0)*K137</f>
        <v>0</v>
      </c>
      <c r="Q137" s="215">
        <f t="shared" ref="Q137:Q143" si="91">L137-P137</f>
        <v>0</v>
      </c>
      <c r="S137" s="51"/>
      <c r="T137" s="171"/>
    </row>
    <row r="138" spans="1:20" s="2" customFormat="1" ht="111.75" customHeight="1" x14ac:dyDescent="0.25">
      <c r="A138" s="4">
        <f t="shared" si="88"/>
        <v>3</v>
      </c>
      <c r="B138" s="13"/>
      <c r="C138" s="147"/>
      <c r="D138" s="34" t="s">
        <v>1038</v>
      </c>
      <c r="E138" s="43" t="s">
        <v>544</v>
      </c>
      <c r="F138" s="47"/>
      <c r="G138" s="105">
        <v>9785000338780</v>
      </c>
      <c r="H138" s="63">
        <v>42</v>
      </c>
      <c r="I138" s="68">
        <f t="shared" ref="I138:I143" si="92">ROUND((100-$L$4)/100*H138,1)</f>
        <v>21</v>
      </c>
      <c r="J138" s="218" t="s">
        <v>1054</v>
      </c>
      <c r="K138" s="85">
        <v>50</v>
      </c>
      <c r="L138" s="109"/>
      <c r="M138" s="98">
        <f t="shared" si="89"/>
        <v>0</v>
      </c>
      <c r="N138" s="100">
        <f t="shared" si="87"/>
        <v>0</v>
      </c>
      <c r="O138" s="51">
        <v>4903000000</v>
      </c>
      <c r="P138" s="51">
        <f t="shared" si="90"/>
        <v>0</v>
      </c>
      <c r="Q138" s="215">
        <f t="shared" si="91"/>
        <v>0</v>
      </c>
      <c r="S138" s="51"/>
      <c r="T138" s="171"/>
    </row>
    <row r="139" spans="1:20" s="2" customFormat="1" ht="111.75" customHeight="1" x14ac:dyDescent="0.25">
      <c r="A139" s="4">
        <f t="shared" si="88"/>
        <v>4</v>
      </c>
      <c r="B139" s="13"/>
      <c r="C139" s="147"/>
      <c r="D139" s="34" t="s">
        <v>1039</v>
      </c>
      <c r="E139" s="27"/>
      <c r="F139" s="47"/>
      <c r="G139" s="105">
        <v>9785000338797</v>
      </c>
      <c r="H139" s="63">
        <v>42</v>
      </c>
      <c r="I139" s="68">
        <f t="shared" si="92"/>
        <v>21</v>
      </c>
      <c r="J139" s="218" t="s">
        <v>1054</v>
      </c>
      <c r="K139" s="85">
        <v>50</v>
      </c>
      <c r="L139" s="109"/>
      <c r="M139" s="98">
        <f t="shared" si="89"/>
        <v>0</v>
      </c>
      <c r="N139" s="100">
        <f t="shared" si="87"/>
        <v>0</v>
      </c>
      <c r="O139" s="51">
        <v>4903000000</v>
      </c>
      <c r="P139" s="51">
        <f t="shared" si="90"/>
        <v>0</v>
      </c>
      <c r="Q139" s="215">
        <f t="shared" si="91"/>
        <v>0</v>
      </c>
      <c r="S139" s="51"/>
      <c r="T139" s="171"/>
    </row>
    <row r="140" spans="1:20" s="2" customFormat="1" ht="111.75" customHeight="1" x14ac:dyDescent="0.25">
      <c r="A140" s="4">
        <f t="shared" si="88"/>
        <v>5</v>
      </c>
      <c r="B140" s="13"/>
      <c r="C140" s="147"/>
      <c r="D140" s="34" t="s">
        <v>1040</v>
      </c>
      <c r="E140" s="43" t="s">
        <v>544</v>
      </c>
      <c r="F140" s="47"/>
      <c r="G140" s="105">
        <v>9785000338803</v>
      </c>
      <c r="H140" s="63">
        <v>42</v>
      </c>
      <c r="I140" s="68">
        <f t="shared" si="92"/>
        <v>21</v>
      </c>
      <c r="J140" s="218" t="s">
        <v>1054</v>
      </c>
      <c r="K140" s="85">
        <v>50</v>
      </c>
      <c r="L140" s="109"/>
      <c r="M140" s="98">
        <f t="shared" si="89"/>
        <v>0</v>
      </c>
      <c r="N140" s="100">
        <f t="shared" si="87"/>
        <v>0</v>
      </c>
      <c r="O140" s="51">
        <v>4903000000</v>
      </c>
      <c r="P140" s="51">
        <f t="shared" si="90"/>
        <v>0</v>
      </c>
      <c r="Q140" s="215">
        <f t="shared" si="91"/>
        <v>0</v>
      </c>
      <c r="S140" s="51"/>
      <c r="T140" s="171"/>
    </row>
    <row r="141" spans="1:20" s="2" customFormat="1" ht="111.75" customHeight="1" x14ac:dyDescent="0.25">
      <c r="A141" s="4">
        <f t="shared" si="88"/>
        <v>6</v>
      </c>
      <c r="B141" s="13"/>
      <c r="C141" s="147"/>
      <c r="D141" s="34" t="s">
        <v>1041</v>
      </c>
      <c r="E141" s="27"/>
      <c r="F141" s="47"/>
      <c r="G141" s="105">
        <v>9785000338810</v>
      </c>
      <c r="H141" s="63">
        <v>42</v>
      </c>
      <c r="I141" s="68">
        <f t="shared" si="92"/>
        <v>21</v>
      </c>
      <c r="J141" s="218" t="s">
        <v>1054</v>
      </c>
      <c r="K141" s="85">
        <v>50</v>
      </c>
      <c r="L141" s="109"/>
      <c r="M141" s="98">
        <f t="shared" si="89"/>
        <v>0</v>
      </c>
      <c r="N141" s="100">
        <f t="shared" si="87"/>
        <v>0</v>
      </c>
      <c r="O141" s="51">
        <v>4903000000</v>
      </c>
      <c r="P141" s="51">
        <f t="shared" si="90"/>
        <v>0</v>
      </c>
      <c r="Q141" s="215">
        <f t="shared" si="91"/>
        <v>0</v>
      </c>
      <c r="S141" s="51"/>
      <c r="T141" s="171"/>
    </row>
    <row r="142" spans="1:20" s="2" customFormat="1" ht="111.75" customHeight="1" x14ac:dyDescent="0.25">
      <c r="A142" s="4">
        <f t="shared" si="88"/>
        <v>7</v>
      </c>
      <c r="B142" s="13"/>
      <c r="C142" s="147"/>
      <c r="D142" s="34" t="s">
        <v>125</v>
      </c>
      <c r="E142" s="27"/>
      <c r="F142" s="47"/>
      <c r="G142" s="105">
        <v>9785000338759</v>
      </c>
      <c r="H142" s="63">
        <v>42</v>
      </c>
      <c r="I142" s="68">
        <f t="shared" si="92"/>
        <v>21</v>
      </c>
      <c r="J142" s="218" t="s">
        <v>1054</v>
      </c>
      <c r="K142" s="85">
        <v>50</v>
      </c>
      <c r="L142" s="109"/>
      <c r="M142" s="98">
        <f t="shared" si="89"/>
        <v>0</v>
      </c>
      <c r="N142" s="100">
        <f t="shared" si="87"/>
        <v>0</v>
      </c>
      <c r="O142" s="51">
        <v>4903000000</v>
      </c>
      <c r="P142" s="51">
        <f t="shared" si="90"/>
        <v>0</v>
      </c>
      <c r="Q142" s="215">
        <f t="shared" si="91"/>
        <v>0</v>
      </c>
      <c r="S142" s="51"/>
      <c r="T142" s="171"/>
    </row>
    <row r="143" spans="1:20" s="2" customFormat="1" ht="111.6" customHeight="1" x14ac:dyDescent="0.25">
      <c r="A143" s="4">
        <f t="shared" si="88"/>
        <v>8</v>
      </c>
      <c r="B143" s="13"/>
      <c r="C143" s="147"/>
      <c r="D143" s="34" t="s">
        <v>1042</v>
      </c>
      <c r="E143" s="43" t="s">
        <v>544</v>
      </c>
      <c r="F143" s="47"/>
      <c r="G143" s="105">
        <v>9785000338827</v>
      </c>
      <c r="H143" s="63">
        <v>42</v>
      </c>
      <c r="I143" s="68">
        <f t="shared" si="92"/>
        <v>21</v>
      </c>
      <c r="J143" s="218" t="s">
        <v>1054</v>
      </c>
      <c r="K143" s="85">
        <v>50</v>
      </c>
      <c r="L143" s="109"/>
      <c r="M143" s="98">
        <f t="shared" si="89"/>
        <v>0</v>
      </c>
      <c r="N143" s="100">
        <f t="shared" si="87"/>
        <v>0</v>
      </c>
      <c r="O143" s="51">
        <v>4903000000</v>
      </c>
      <c r="P143" s="51">
        <f t="shared" si="90"/>
        <v>0</v>
      </c>
      <c r="Q143" s="215">
        <f t="shared" si="91"/>
        <v>0</v>
      </c>
      <c r="S143" s="51"/>
      <c r="T143" s="171"/>
    </row>
    <row r="144" spans="1:20" s="9" customFormat="1" ht="66.75" customHeight="1" x14ac:dyDescent="0.25">
      <c r="A144" s="237" t="s">
        <v>665</v>
      </c>
      <c r="B144" s="238"/>
      <c r="C144" s="238"/>
      <c r="D144" s="238"/>
      <c r="E144" s="108"/>
      <c r="F144" s="239" t="s">
        <v>666</v>
      </c>
      <c r="G144" s="239"/>
      <c r="H144" s="239"/>
      <c r="I144" s="239"/>
      <c r="J144" s="239"/>
      <c r="K144" s="240"/>
      <c r="L144" s="115"/>
      <c r="M144" s="98"/>
      <c r="N144" s="51"/>
      <c r="O144" s="51"/>
      <c r="P144" s="51"/>
      <c r="Q144" s="51"/>
      <c r="S144" s="169"/>
      <c r="T144" s="169"/>
    </row>
    <row r="145" spans="1:20" s="2" customFormat="1" ht="111.75" customHeight="1" x14ac:dyDescent="0.25">
      <c r="A145" s="5">
        <v>1</v>
      </c>
      <c r="B145" s="13" t="s">
        <v>4</v>
      </c>
      <c r="C145" s="24" t="s">
        <v>30</v>
      </c>
      <c r="D145" s="180" t="s">
        <v>899</v>
      </c>
      <c r="E145" s="43" t="s">
        <v>544</v>
      </c>
      <c r="F145" s="47" t="s">
        <v>558</v>
      </c>
      <c r="G145" s="105">
        <v>9785000336830</v>
      </c>
      <c r="H145" s="65">
        <v>88</v>
      </c>
      <c r="I145" s="68">
        <f t="shared" ref="I145:I166" si="93">ROUND((100-$L$4)/100*H145,1)</f>
        <v>44</v>
      </c>
      <c r="J145" s="76" t="s">
        <v>811</v>
      </c>
      <c r="K145" s="85">
        <v>50</v>
      </c>
      <c r="L145" s="110"/>
      <c r="M145" s="98">
        <f>L145*I145</f>
        <v>0</v>
      </c>
      <c r="N145" s="51">
        <f>L145*2.1/50</f>
        <v>0</v>
      </c>
      <c r="O145" s="51">
        <v>4903000000</v>
      </c>
      <c r="P145" s="51">
        <f t="shared" ref="P145:P166" si="94">TRUNC(L145/K145,0)*K145</f>
        <v>0</v>
      </c>
      <c r="Q145" s="215">
        <f t="shared" ref="Q145:Q166" si="95">L145-P145</f>
        <v>0</v>
      </c>
      <c r="S145" s="51"/>
      <c r="T145" s="171" t="s">
        <v>989</v>
      </c>
    </row>
    <row r="146" spans="1:20" s="2" customFormat="1" ht="111.75" customHeight="1" x14ac:dyDescent="0.25">
      <c r="A146" s="5">
        <f>A145+1</f>
        <v>2</v>
      </c>
      <c r="B146" s="13"/>
      <c r="C146" s="24" t="s">
        <v>30</v>
      </c>
      <c r="D146" s="180" t="s">
        <v>733</v>
      </c>
      <c r="E146" s="43" t="s">
        <v>544</v>
      </c>
      <c r="F146" s="47" t="s">
        <v>558</v>
      </c>
      <c r="G146" s="105">
        <v>9785000337882</v>
      </c>
      <c r="H146" s="65">
        <v>88</v>
      </c>
      <c r="I146" s="68">
        <f t="shared" si="93"/>
        <v>44</v>
      </c>
      <c r="J146" s="76" t="s">
        <v>623</v>
      </c>
      <c r="K146" s="85">
        <v>50</v>
      </c>
      <c r="L146" s="110"/>
      <c r="M146" s="98">
        <f t="shared" ref="M146:M166" si="96">L146*I146</f>
        <v>0</v>
      </c>
      <c r="N146" s="51">
        <f t="shared" ref="N146:N166" si="97">L146*2.1/50</f>
        <v>0</v>
      </c>
      <c r="O146" s="51">
        <v>4903000000</v>
      </c>
      <c r="P146" s="51">
        <f t="shared" si="94"/>
        <v>0</v>
      </c>
      <c r="Q146" s="215">
        <f t="shared" si="95"/>
        <v>0</v>
      </c>
      <c r="S146" s="51"/>
      <c r="T146" s="171" t="s">
        <v>989</v>
      </c>
    </row>
    <row r="147" spans="1:20" s="2" customFormat="1" ht="111.75" customHeight="1" x14ac:dyDescent="0.25">
      <c r="A147" s="5">
        <f>A146+1</f>
        <v>3</v>
      </c>
      <c r="B147" s="13"/>
      <c r="C147" s="24" t="s">
        <v>30</v>
      </c>
      <c r="D147" s="180" t="s">
        <v>75</v>
      </c>
      <c r="E147" s="43" t="s">
        <v>544</v>
      </c>
      <c r="F147" s="47" t="s">
        <v>558</v>
      </c>
      <c r="G147" s="105">
        <v>9785000336762</v>
      </c>
      <c r="H147" s="65">
        <v>88</v>
      </c>
      <c r="I147" s="68">
        <f t="shared" ref="I147" si="98">ROUND((100-$L$4)/100*H147,1)</f>
        <v>44</v>
      </c>
      <c r="J147" s="76" t="s">
        <v>1100</v>
      </c>
      <c r="K147" s="85">
        <v>50</v>
      </c>
      <c r="L147" s="110"/>
      <c r="M147" s="98">
        <f t="shared" ref="M147" si="99">L147*I147</f>
        <v>0</v>
      </c>
      <c r="N147" s="51">
        <f t="shared" ref="N147" si="100">L147*2.1/50</f>
        <v>0</v>
      </c>
      <c r="O147" s="51">
        <v>4903000000</v>
      </c>
      <c r="P147" s="51">
        <f t="shared" si="94"/>
        <v>0</v>
      </c>
      <c r="Q147" s="215">
        <f t="shared" si="95"/>
        <v>0</v>
      </c>
      <c r="S147" s="51"/>
      <c r="T147" s="171"/>
    </row>
    <row r="148" spans="1:20" s="2" customFormat="1" ht="111.75" customHeight="1" x14ac:dyDescent="0.25">
      <c r="A148" s="5">
        <f>A147+1</f>
        <v>4</v>
      </c>
      <c r="B148" s="13" t="s">
        <v>4</v>
      </c>
      <c r="C148" s="24" t="s">
        <v>30</v>
      </c>
      <c r="D148" s="180" t="s">
        <v>76</v>
      </c>
      <c r="E148" s="43" t="s">
        <v>544</v>
      </c>
      <c r="F148" s="47" t="s">
        <v>558</v>
      </c>
      <c r="G148" s="105">
        <v>9785000336816</v>
      </c>
      <c r="H148" s="65">
        <v>88</v>
      </c>
      <c r="I148" s="68">
        <f t="shared" si="93"/>
        <v>44</v>
      </c>
      <c r="J148" s="76" t="s">
        <v>1054</v>
      </c>
      <c r="K148" s="85">
        <v>50</v>
      </c>
      <c r="L148" s="110"/>
      <c r="M148" s="98">
        <f t="shared" si="96"/>
        <v>0</v>
      </c>
      <c r="N148" s="51">
        <f t="shared" si="97"/>
        <v>0</v>
      </c>
      <c r="O148" s="51">
        <v>4903000000</v>
      </c>
      <c r="P148" s="51">
        <f t="shared" si="94"/>
        <v>0</v>
      </c>
      <c r="Q148" s="215">
        <f t="shared" si="95"/>
        <v>0</v>
      </c>
      <c r="S148" s="51"/>
      <c r="T148" s="171" t="s">
        <v>989</v>
      </c>
    </row>
    <row r="149" spans="1:20" s="2" customFormat="1" ht="111.75" customHeight="1" x14ac:dyDescent="0.25">
      <c r="A149" s="5">
        <f t="shared" ref="A149:A166" si="101">A148+1</f>
        <v>5</v>
      </c>
      <c r="B149" s="13"/>
      <c r="C149" s="24" t="s">
        <v>30</v>
      </c>
      <c r="D149" s="180" t="s">
        <v>900</v>
      </c>
      <c r="E149" s="43" t="s">
        <v>544</v>
      </c>
      <c r="F149" s="47" t="s">
        <v>558</v>
      </c>
      <c r="G149" s="105">
        <v>9785000337349</v>
      </c>
      <c r="H149" s="65">
        <v>88</v>
      </c>
      <c r="I149" s="68">
        <f t="shared" si="93"/>
        <v>44</v>
      </c>
      <c r="J149" s="76" t="s">
        <v>811</v>
      </c>
      <c r="K149" s="85">
        <v>50</v>
      </c>
      <c r="L149" s="110"/>
      <c r="M149" s="98">
        <f t="shared" si="96"/>
        <v>0</v>
      </c>
      <c r="N149" s="51">
        <f t="shared" si="97"/>
        <v>0</v>
      </c>
      <c r="O149" s="51">
        <v>4903000000</v>
      </c>
      <c r="P149" s="51">
        <f t="shared" si="94"/>
        <v>0</v>
      </c>
      <c r="Q149" s="215">
        <f t="shared" si="95"/>
        <v>0</v>
      </c>
      <c r="S149" s="51"/>
      <c r="T149" s="171" t="s">
        <v>989</v>
      </c>
    </row>
    <row r="150" spans="1:20" s="2" customFormat="1" ht="111.75" customHeight="1" x14ac:dyDescent="0.25">
      <c r="A150" s="5">
        <f t="shared" si="101"/>
        <v>6</v>
      </c>
      <c r="B150" s="13"/>
      <c r="C150" s="24" t="s">
        <v>30</v>
      </c>
      <c r="D150" s="180" t="s">
        <v>905</v>
      </c>
      <c r="E150" s="43" t="s">
        <v>544</v>
      </c>
      <c r="F150" s="47" t="s">
        <v>558</v>
      </c>
      <c r="G150" s="105">
        <v>9785000337325</v>
      </c>
      <c r="H150" s="65">
        <v>88</v>
      </c>
      <c r="I150" s="68">
        <f t="shared" si="93"/>
        <v>44</v>
      </c>
      <c r="J150" s="76" t="s">
        <v>811</v>
      </c>
      <c r="K150" s="85">
        <v>50</v>
      </c>
      <c r="L150" s="110"/>
      <c r="M150" s="98">
        <f t="shared" si="96"/>
        <v>0</v>
      </c>
      <c r="N150" s="51">
        <f t="shared" si="97"/>
        <v>0</v>
      </c>
      <c r="O150" s="51">
        <v>4903000000</v>
      </c>
      <c r="P150" s="51">
        <f t="shared" si="94"/>
        <v>0</v>
      </c>
      <c r="Q150" s="215">
        <f t="shared" si="95"/>
        <v>0</v>
      </c>
      <c r="S150" s="51"/>
      <c r="T150" s="171" t="s">
        <v>989</v>
      </c>
    </row>
    <row r="151" spans="1:20" s="2" customFormat="1" ht="111.75" customHeight="1" x14ac:dyDescent="0.25">
      <c r="A151" s="5">
        <f t="shared" si="101"/>
        <v>7</v>
      </c>
      <c r="B151" s="13" t="s">
        <v>4</v>
      </c>
      <c r="C151" s="24" t="s">
        <v>30</v>
      </c>
      <c r="D151" s="180" t="s">
        <v>903</v>
      </c>
      <c r="E151" s="43" t="s">
        <v>544</v>
      </c>
      <c r="F151" s="47" t="s">
        <v>558</v>
      </c>
      <c r="G151" s="105">
        <v>9785000336823</v>
      </c>
      <c r="H151" s="65">
        <v>88</v>
      </c>
      <c r="I151" s="68">
        <f t="shared" si="93"/>
        <v>44</v>
      </c>
      <c r="J151" s="76" t="s">
        <v>811</v>
      </c>
      <c r="K151" s="85">
        <v>50</v>
      </c>
      <c r="L151" s="110"/>
      <c r="M151" s="98">
        <f t="shared" si="96"/>
        <v>0</v>
      </c>
      <c r="N151" s="51">
        <f t="shared" si="97"/>
        <v>0</v>
      </c>
      <c r="O151" s="51">
        <v>4903000000</v>
      </c>
      <c r="P151" s="51">
        <f t="shared" si="94"/>
        <v>0</v>
      </c>
      <c r="Q151" s="215">
        <f t="shared" si="95"/>
        <v>0</v>
      </c>
      <c r="S151" s="51"/>
      <c r="T151" s="171" t="s">
        <v>989</v>
      </c>
    </row>
    <row r="152" spans="1:20" s="2" customFormat="1" ht="111.75" customHeight="1" x14ac:dyDescent="0.25">
      <c r="A152" s="5">
        <f t="shared" si="101"/>
        <v>8</v>
      </c>
      <c r="B152" s="13"/>
      <c r="C152" s="106" t="s">
        <v>29</v>
      </c>
      <c r="D152" s="180" t="s">
        <v>1101</v>
      </c>
      <c r="E152" s="43" t="s">
        <v>544</v>
      </c>
      <c r="F152" s="47" t="s">
        <v>558</v>
      </c>
      <c r="G152" s="105">
        <v>9785908039024</v>
      </c>
      <c r="H152" s="65">
        <v>88</v>
      </c>
      <c r="I152" s="68">
        <f t="shared" ref="I152" si="102">ROUND((100-$L$4)/100*H152,1)</f>
        <v>44</v>
      </c>
      <c r="J152" s="76" t="s">
        <v>1100</v>
      </c>
      <c r="K152" s="85">
        <v>50</v>
      </c>
      <c r="L152" s="110"/>
      <c r="M152" s="98">
        <f t="shared" ref="M152" si="103">L152*I152</f>
        <v>0</v>
      </c>
      <c r="N152" s="51">
        <f t="shared" ref="N152" si="104">L152*2.1/50</f>
        <v>0</v>
      </c>
      <c r="O152" s="51">
        <v>4903000000</v>
      </c>
      <c r="P152" s="51">
        <f t="shared" si="94"/>
        <v>0</v>
      </c>
      <c r="Q152" s="215">
        <f t="shared" si="95"/>
        <v>0</v>
      </c>
      <c r="S152" s="51"/>
      <c r="T152" s="171"/>
    </row>
    <row r="153" spans="1:20" s="2" customFormat="1" ht="111.75" customHeight="1" x14ac:dyDescent="0.25">
      <c r="A153" s="5">
        <f t="shared" si="101"/>
        <v>9</v>
      </c>
      <c r="B153" s="13"/>
      <c r="C153" s="24" t="s">
        <v>30</v>
      </c>
      <c r="D153" s="180" t="s">
        <v>904</v>
      </c>
      <c r="E153" s="43" t="s">
        <v>544</v>
      </c>
      <c r="F153" s="47" t="s">
        <v>558</v>
      </c>
      <c r="G153" s="105">
        <v>9785000337370</v>
      </c>
      <c r="H153" s="65">
        <v>88</v>
      </c>
      <c r="I153" s="68">
        <f t="shared" si="93"/>
        <v>44</v>
      </c>
      <c r="J153" s="76" t="s">
        <v>811</v>
      </c>
      <c r="K153" s="85">
        <v>50</v>
      </c>
      <c r="L153" s="90"/>
      <c r="M153" s="98">
        <f t="shared" si="96"/>
        <v>0</v>
      </c>
      <c r="N153" s="51">
        <f t="shared" si="97"/>
        <v>0</v>
      </c>
      <c r="O153" s="51">
        <v>4903000000</v>
      </c>
      <c r="P153" s="51">
        <f t="shared" si="94"/>
        <v>0</v>
      </c>
      <c r="Q153" s="215">
        <f t="shared" si="95"/>
        <v>0</v>
      </c>
      <c r="S153" s="51"/>
      <c r="T153" s="171" t="s">
        <v>989</v>
      </c>
    </row>
    <row r="154" spans="1:20" s="2" customFormat="1" ht="111.75" customHeight="1" x14ac:dyDescent="0.25">
      <c r="A154" s="5">
        <f t="shared" si="101"/>
        <v>10</v>
      </c>
      <c r="B154" s="13"/>
      <c r="C154" s="147"/>
      <c r="D154" s="180" t="s">
        <v>734</v>
      </c>
      <c r="E154" s="43" t="s">
        <v>544</v>
      </c>
      <c r="F154" s="47" t="s">
        <v>558</v>
      </c>
      <c r="G154" s="105">
        <v>9785000337868</v>
      </c>
      <c r="H154" s="65">
        <v>88</v>
      </c>
      <c r="I154" s="68">
        <f t="shared" si="93"/>
        <v>44</v>
      </c>
      <c r="J154" s="76" t="s">
        <v>623</v>
      </c>
      <c r="K154" s="85">
        <v>50</v>
      </c>
      <c r="L154" s="90"/>
      <c r="M154" s="98">
        <f t="shared" si="96"/>
        <v>0</v>
      </c>
      <c r="N154" s="51">
        <f t="shared" si="97"/>
        <v>0</v>
      </c>
      <c r="O154" s="51">
        <v>4903000000</v>
      </c>
      <c r="P154" s="51">
        <f t="shared" si="94"/>
        <v>0</v>
      </c>
      <c r="Q154" s="215">
        <f t="shared" si="95"/>
        <v>0</v>
      </c>
      <c r="S154" s="51"/>
      <c r="T154" s="171" t="s">
        <v>989</v>
      </c>
    </row>
    <row r="155" spans="1:20" s="2" customFormat="1" ht="111.75" customHeight="1" x14ac:dyDescent="0.25">
      <c r="A155" s="5">
        <f t="shared" si="101"/>
        <v>11</v>
      </c>
      <c r="B155" s="13" t="s">
        <v>4</v>
      </c>
      <c r="C155" s="24" t="s">
        <v>30</v>
      </c>
      <c r="D155" s="180" t="s">
        <v>77</v>
      </c>
      <c r="E155" s="43" t="s">
        <v>544</v>
      </c>
      <c r="F155" s="47" t="s">
        <v>559</v>
      </c>
      <c r="G155" s="105">
        <v>9785000336809</v>
      </c>
      <c r="H155" s="65">
        <v>88</v>
      </c>
      <c r="I155" s="68">
        <f t="shared" si="93"/>
        <v>44</v>
      </c>
      <c r="J155" s="76" t="s">
        <v>1054</v>
      </c>
      <c r="K155" s="85">
        <v>50</v>
      </c>
      <c r="L155" s="90"/>
      <c r="M155" s="98">
        <f t="shared" si="96"/>
        <v>0</v>
      </c>
      <c r="N155" s="51">
        <f t="shared" si="97"/>
        <v>0</v>
      </c>
      <c r="O155" s="51">
        <v>4903000000</v>
      </c>
      <c r="P155" s="51">
        <f t="shared" si="94"/>
        <v>0</v>
      </c>
      <c r="Q155" s="215">
        <f t="shared" si="95"/>
        <v>0</v>
      </c>
      <c r="S155" s="51"/>
      <c r="T155" s="171" t="s">
        <v>988</v>
      </c>
    </row>
    <row r="156" spans="1:20" s="2" customFormat="1" ht="111.75" customHeight="1" x14ac:dyDescent="0.25">
      <c r="A156" s="5">
        <f t="shared" si="101"/>
        <v>12</v>
      </c>
      <c r="B156" s="13"/>
      <c r="C156" s="24" t="s">
        <v>30</v>
      </c>
      <c r="D156" s="180" t="s">
        <v>78</v>
      </c>
      <c r="E156" s="43" t="s">
        <v>544</v>
      </c>
      <c r="F156" s="47" t="s">
        <v>558</v>
      </c>
      <c r="G156" s="105">
        <v>9785000337356</v>
      </c>
      <c r="H156" s="65">
        <v>88</v>
      </c>
      <c r="I156" s="68">
        <f t="shared" si="93"/>
        <v>44</v>
      </c>
      <c r="J156" s="76" t="s">
        <v>1054</v>
      </c>
      <c r="K156" s="85">
        <v>50</v>
      </c>
      <c r="L156" s="90"/>
      <c r="M156" s="98">
        <f t="shared" si="96"/>
        <v>0</v>
      </c>
      <c r="N156" s="51">
        <f t="shared" si="97"/>
        <v>0</v>
      </c>
      <c r="O156" s="51">
        <v>4903000000</v>
      </c>
      <c r="P156" s="51">
        <f t="shared" si="94"/>
        <v>0</v>
      </c>
      <c r="Q156" s="215">
        <f t="shared" si="95"/>
        <v>0</v>
      </c>
      <c r="S156" s="51"/>
      <c r="T156" s="171" t="s">
        <v>989</v>
      </c>
    </row>
    <row r="157" spans="1:20" s="2" customFormat="1" ht="111.75" customHeight="1" x14ac:dyDescent="0.25">
      <c r="A157" s="5">
        <f t="shared" si="101"/>
        <v>13</v>
      </c>
      <c r="B157" s="13"/>
      <c r="C157" s="24" t="s">
        <v>30</v>
      </c>
      <c r="D157" s="180" t="s">
        <v>79</v>
      </c>
      <c r="E157" s="43" t="s">
        <v>544</v>
      </c>
      <c r="F157" s="47" t="s">
        <v>558</v>
      </c>
      <c r="G157" s="105">
        <v>9785000337332</v>
      </c>
      <c r="H157" s="65">
        <v>88</v>
      </c>
      <c r="I157" s="68">
        <f t="shared" si="93"/>
        <v>44</v>
      </c>
      <c r="J157" s="76" t="s">
        <v>811</v>
      </c>
      <c r="K157" s="85">
        <v>50</v>
      </c>
      <c r="L157" s="110"/>
      <c r="M157" s="98">
        <f t="shared" si="96"/>
        <v>0</v>
      </c>
      <c r="N157" s="51">
        <f t="shared" si="97"/>
        <v>0</v>
      </c>
      <c r="O157" s="51">
        <v>4903000000</v>
      </c>
      <c r="P157" s="51">
        <f t="shared" si="94"/>
        <v>0</v>
      </c>
      <c r="Q157" s="215">
        <f t="shared" si="95"/>
        <v>0</v>
      </c>
      <c r="S157" s="51"/>
      <c r="T157" s="171" t="s">
        <v>989</v>
      </c>
    </row>
    <row r="158" spans="1:20" s="2" customFormat="1" ht="111.75" customHeight="1" x14ac:dyDescent="0.25">
      <c r="A158" s="5">
        <f t="shared" si="101"/>
        <v>14</v>
      </c>
      <c r="B158" s="13" t="s">
        <v>4</v>
      </c>
      <c r="C158" s="24" t="s">
        <v>30</v>
      </c>
      <c r="D158" s="180" t="s">
        <v>965</v>
      </c>
      <c r="E158" s="43" t="s">
        <v>544</v>
      </c>
      <c r="F158" s="47" t="s">
        <v>558</v>
      </c>
      <c r="G158" s="105">
        <v>9785000336793</v>
      </c>
      <c r="H158" s="65">
        <v>88</v>
      </c>
      <c r="I158" s="68">
        <f t="shared" si="93"/>
        <v>44</v>
      </c>
      <c r="J158" s="76" t="s">
        <v>1054</v>
      </c>
      <c r="K158" s="85">
        <v>50</v>
      </c>
      <c r="L158" s="110"/>
      <c r="M158" s="98">
        <f t="shared" si="96"/>
        <v>0</v>
      </c>
      <c r="N158" s="51">
        <f t="shared" si="97"/>
        <v>0</v>
      </c>
      <c r="O158" s="51">
        <v>4903000000</v>
      </c>
      <c r="P158" s="51">
        <f t="shared" si="94"/>
        <v>0</v>
      </c>
      <c r="Q158" s="215">
        <f t="shared" si="95"/>
        <v>0</v>
      </c>
      <c r="S158" s="51"/>
      <c r="T158" s="171" t="s">
        <v>989</v>
      </c>
    </row>
    <row r="159" spans="1:20" s="2" customFormat="1" ht="111.75" customHeight="1" x14ac:dyDescent="0.25">
      <c r="A159" s="5">
        <f t="shared" si="101"/>
        <v>15</v>
      </c>
      <c r="B159" s="13"/>
      <c r="C159" s="106" t="s">
        <v>29</v>
      </c>
      <c r="D159" s="180" t="s">
        <v>1037</v>
      </c>
      <c r="E159" s="43" t="s">
        <v>544</v>
      </c>
      <c r="F159" s="47" t="s">
        <v>558</v>
      </c>
      <c r="G159" s="105">
        <v>9785908039000</v>
      </c>
      <c r="H159" s="65">
        <v>88</v>
      </c>
      <c r="I159" s="68">
        <f t="shared" ref="I159" si="105">ROUND((100-$L$4)/100*H159,1)</f>
        <v>44</v>
      </c>
      <c r="J159" s="76" t="s">
        <v>1100</v>
      </c>
      <c r="K159" s="85">
        <v>50</v>
      </c>
      <c r="L159" s="110"/>
      <c r="M159" s="98">
        <f t="shared" si="96"/>
        <v>0</v>
      </c>
      <c r="N159" s="51">
        <f t="shared" ref="N159" si="106">L159*2.1/50</f>
        <v>0</v>
      </c>
      <c r="O159" s="51">
        <v>4903000000</v>
      </c>
      <c r="P159" s="51">
        <f t="shared" si="94"/>
        <v>0</v>
      </c>
      <c r="Q159" s="215">
        <f t="shared" si="95"/>
        <v>0</v>
      </c>
      <c r="S159" s="51"/>
      <c r="T159" s="171"/>
    </row>
    <row r="160" spans="1:20" s="2" customFormat="1" ht="111.75" customHeight="1" x14ac:dyDescent="0.25">
      <c r="A160" s="5">
        <f t="shared" si="101"/>
        <v>16</v>
      </c>
      <c r="B160" s="13"/>
      <c r="C160" s="106" t="s">
        <v>29</v>
      </c>
      <c r="D160" s="180" t="s">
        <v>1104</v>
      </c>
      <c r="E160" s="43" t="s">
        <v>544</v>
      </c>
      <c r="F160" s="47" t="s">
        <v>558</v>
      </c>
      <c r="G160" s="105">
        <v>9785908039031</v>
      </c>
      <c r="H160" s="65">
        <v>88</v>
      </c>
      <c r="I160" s="68">
        <f t="shared" ref="I160" si="107">ROUND((100-$L$4)/100*H160,1)</f>
        <v>44</v>
      </c>
      <c r="J160" s="76" t="s">
        <v>1100</v>
      </c>
      <c r="K160" s="85">
        <v>50</v>
      </c>
      <c r="L160" s="110"/>
      <c r="M160" s="98">
        <f t="shared" ref="M160" si="108">L160*I160</f>
        <v>0</v>
      </c>
      <c r="N160" s="51">
        <f t="shared" ref="N160" si="109">L160*2.1/50</f>
        <v>0</v>
      </c>
      <c r="O160" s="51">
        <v>4903000000</v>
      </c>
      <c r="P160" s="51"/>
      <c r="Q160" s="215"/>
      <c r="S160" s="51"/>
      <c r="T160" s="171"/>
    </row>
    <row r="161" spans="1:20" s="2" customFormat="1" ht="111.75" customHeight="1" x14ac:dyDescent="0.25">
      <c r="A161" s="5">
        <f t="shared" si="101"/>
        <v>17</v>
      </c>
      <c r="B161" s="13"/>
      <c r="C161" s="28"/>
      <c r="D161" s="180" t="s">
        <v>80</v>
      </c>
      <c r="E161" s="43" t="s">
        <v>544</v>
      </c>
      <c r="F161" s="47" t="s">
        <v>559</v>
      </c>
      <c r="G161" s="105">
        <v>9785000336786</v>
      </c>
      <c r="H161" s="65">
        <v>88</v>
      </c>
      <c r="I161" s="68">
        <f>ROUND((100-$L$4)/100*H161,1)</f>
        <v>44</v>
      </c>
      <c r="J161" s="76" t="s">
        <v>623</v>
      </c>
      <c r="K161" s="85">
        <v>50</v>
      </c>
      <c r="L161" s="90"/>
      <c r="M161" s="98">
        <f t="shared" si="96"/>
        <v>0</v>
      </c>
      <c r="N161" s="51">
        <f t="shared" si="97"/>
        <v>0</v>
      </c>
      <c r="O161" s="51">
        <v>4903000000</v>
      </c>
      <c r="P161" s="51">
        <f t="shared" si="94"/>
        <v>0</v>
      </c>
      <c r="Q161" s="215">
        <f t="shared" si="95"/>
        <v>0</v>
      </c>
      <c r="S161" s="51"/>
      <c r="T161" s="171" t="s">
        <v>988</v>
      </c>
    </row>
    <row r="162" spans="1:20" s="2" customFormat="1" ht="111.75" customHeight="1" x14ac:dyDescent="0.25">
      <c r="A162" s="5">
        <f>A161+1</f>
        <v>18</v>
      </c>
      <c r="B162" s="13"/>
      <c r="C162" s="106" t="s">
        <v>29</v>
      </c>
      <c r="D162" s="180" t="s">
        <v>1122</v>
      </c>
      <c r="E162" s="43" t="s">
        <v>544</v>
      </c>
      <c r="F162" s="47" t="s">
        <v>558</v>
      </c>
      <c r="G162" s="105">
        <v>9785908039017</v>
      </c>
      <c r="H162" s="65">
        <v>88</v>
      </c>
      <c r="I162" s="68">
        <f t="shared" ref="I162" si="110">ROUND((100-$L$4)/100*H162,1)</f>
        <v>44</v>
      </c>
      <c r="J162" s="76" t="s">
        <v>1100</v>
      </c>
      <c r="K162" s="85">
        <v>50</v>
      </c>
      <c r="L162" s="90"/>
      <c r="M162" s="98">
        <f t="shared" si="96"/>
        <v>0</v>
      </c>
      <c r="N162" s="51">
        <f t="shared" si="97"/>
        <v>0</v>
      </c>
      <c r="O162" s="51">
        <v>4903000000</v>
      </c>
      <c r="P162" s="51">
        <f t="shared" si="94"/>
        <v>0</v>
      </c>
      <c r="Q162" s="215">
        <f t="shared" si="95"/>
        <v>0</v>
      </c>
      <c r="S162" s="51"/>
      <c r="T162" s="171"/>
    </row>
    <row r="163" spans="1:20" s="2" customFormat="1" ht="111.75" customHeight="1" x14ac:dyDescent="0.25">
      <c r="A163" s="5">
        <f>A162+1</f>
        <v>19</v>
      </c>
      <c r="B163" s="13"/>
      <c r="C163" s="24" t="s">
        <v>30</v>
      </c>
      <c r="D163" s="180" t="s">
        <v>901</v>
      </c>
      <c r="E163" s="43" t="s">
        <v>544</v>
      </c>
      <c r="F163" s="47" t="s">
        <v>558</v>
      </c>
      <c r="G163" s="105">
        <v>9785000337318</v>
      </c>
      <c r="H163" s="65">
        <v>88</v>
      </c>
      <c r="I163" s="68">
        <f>ROUND((100-$L$4)/100*H163,1)</f>
        <v>44</v>
      </c>
      <c r="J163" s="76" t="s">
        <v>811</v>
      </c>
      <c r="K163" s="85">
        <v>50</v>
      </c>
      <c r="L163" s="110"/>
      <c r="M163" s="98">
        <f t="shared" ref="M163" si="111">L163*I163</f>
        <v>0</v>
      </c>
      <c r="N163" s="51">
        <f t="shared" ref="N163" si="112">L163*2.1/50</f>
        <v>0</v>
      </c>
      <c r="O163" s="51">
        <v>4903000000</v>
      </c>
      <c r="P163" s="51">
        <f t="shared" si="94"/>
        <v>0</v>
      </c>
      <c r="Q163" s="215">
        <f t="shared" si="95"/>
        <v>0</v>
      </c>
      <c r="S163" s="51"/>
      <c r="T163" s="171" t="s">
        <v>989</v>
      </c>
    </row>
    <row r="164" spans="1:20" s="2" customFormat="1" ht="111.75" customHeight="1" x14ac:dyDescent="0.25">
      <c r="A164" s="5">
        <f t="shared" si="101"/>
        <v>20</v>
      </c>
      <c r="B164" s="13"/>
      <c r="C164" s="23"/>
      <c r="D164" s="180" t="s">
        <v>735</v>
      </c>
      <c r="E164" s="43" t="s">
        <v>544</v>
      </c>
      <c r="F164" s="47" t="s">
        <v>558</v>
      </c>
      <c r="G164" s="105">
        <v>9785000337875</v>
      </c>
      <c r="H164" s="65">
        <v>88</v>
      </c>
      <c r="I164" s="68">
        <f t="shared" si="93"/>
        <v>44</v>
      </c>
      <c r="J164" s="76" t="s">
        <v>623</v>
      </c>
      <c r="K164" s="85">
        <v>50</v>
      </c>
      <c r="L164" s="110"/>
      <c r="M164" s="98">
        <f t="shared" si="96"/>
        <v>0</v>
      </c>
      <c r="N164" s="51">
        <f t="shared" si="97"/>
        <v>0</v>
      </c>
      <c r="O164" s="51">
        <v>4903000000</v>
      </c>
      <c r="P164" s="51">
        <f t="shared" si="94"/>
        <v>0</v>
      </c>
      <c r="Q164" s="215">
        <f t="shared" si="95"/>
        <v>0</v>
      </c>
      <c r="S164" s="51"/>
      <c r="T164" s="171" t="s">
        <v>989</v>
      </c>
    </row>
    <row r="165" spans="1:20" s="2" customFormat="1" ht="111.75" customHeight="1" x14ac:dyDescent="0.25">
      <c r="A165" s="5">
        <f t="shared" si="101"/>
        <v>21</v>
      </c>
      <c r="B165" s="13"/>
      <c r="C165" s="24" t="s">
        <v>30</v>
      </c>
      <c r="D165" s="180" t="s">
        <v>902</v>
      </c>
      <c r="E165" s="43" t="s">
        <v>544</v>
      </c>
      <c r="F165" s="47" t="s">
        <v>558</v>
      </c>
      <c r="G165" s="105">
        <v>9785000337387</v>
      </c>
      <c r="H165" s="65">
        <v>88</v>
      </c>
      <c r="I165" s="68">
        <f t="shared" si="93"/>
        <v>44</v>
      </c>
      <c r="J165" s="76" t="s">
        <v>811</v>
      </c>
      <c r="K165" s="85">
        <v>50</v>
      </c>
      <c r="L165" s="110"/>
      <c r="M165" s="98">
        <f t="shared" si="96"/>
        <v>0</v>
      </c>
      <c r="N165" s="51">
        <f t="shared" si="97"/>
        <v>0</v>
      </c>
      <c r="O165" s="51">
        <v>4903000000</v>
      </c>
      <c r="P165" s="51">
        <f t="shared" si="94"/>
        <v>0</v>
      </c>
      <c r="Q165" s="215">
        <f t="shared" si="95"/>
        <v>0</v>
      </c>
      <c r="S165" s="51"/>
      <c r="T165" s="171" t="s">
        <v>989</v>
      </c>
    </row>
    <row r="166" spans="1:20" s="9" customFormat="1" ht="111.75" customHeight="1" x14ac:dyDescent="0.25">
      <c r="A166" s="5">
        <f t="shared" si="101"/>
        <v>22</v>
      </c>
      <c r="B166" s="174"/>
      <c r="C166" s="175"/>
      <c r="D166" s="180" t="s">
        <v>736</v>
      </c>
      <c r="E166" s="43" t="s">
        <v>544</v>
      </c>
      <c r="F166" s="47" t="s">
        <v>558</v>
      </c>
      <c r="G166" s="105">
        <v>9785000337851</v>
      </c>
      <c r="H166" s="65">
        <v>88</v>
      </c>
      <c r="I166" s="68">
        <f t="shared" si="93"/>
        <v>44</v>
      </c>
      <c r="J166" s="76" t="s">
        <v>623</v>
      </c>
      <c r="K166" s="85">
        <v>50</v>
      </c>
      <c r="L166" s="110"/>
      <c r="M166" s="98">
        <f t="shared" si="96"/>
        <v>0</v>
      </c>
      <c r="N166" s="51">
        <f t="shared" si="97"/>
        <v>0</v>
      </c>
      <c r="O166" s="51">
        <v>4903000000</v>
      </c>
      <c r="P166" s="51">
        <f t="shared" si="94"/>
        <v>0</v>
      </c>
      <c r="Q166" s="215">
        <f t="shared" si="95"/>
        <v>0</v>
      </c>
      <c r="S166" s="169"/>
      <c r="T166" s="171" t="s">
        <v>989</v>
      </c>
    </row>
    <row r="167" spans="1:20" s="2" customFormat="1" ht="85.15" customHeight="1" x14ac:dyDescent="0.25">
      <c r="A167" s="237" t="s">
        <v>649</v>
      </c>
      <c r="B167" s="238"/>
      <c r="C167" s="238"/>
      <c r="D167" s="259"/>
      <c r="E167" s="108"/>
      <c r="F167" s="239" t="s">
        <v>667</v>
      </c>
      <c r="G167" s="239"/>
      <c r="H167" s="239"/>
      <c r="I167" s="239"/>
      <c r="J167" s="239"/>
      <c r="K167" s="240"/>
      <c r="L167" s="115"/>
      <c r="M167" s="98"/>
      <c r="N167" s="51"/>
      <c r="O167" s="51"/>
      <c r="P167" s="51"/>
      <c r="Q167" s="51"/>
      <c r="S167" s="51"/>
      <c r="T167" s="51"/>
    </row>
    <row r="168" spans="1:20" s="2" customFormat="1" ht="111.75" customHeight="1" x14ac:dyDescent="0.25">
      <c r="A168" s="177">
        <v>1</v>
      </c>
      <c r="B168" s="178" t="s">
        <v>5</v>
      </c>
      <c r="C168" s="179"/>
      <c r="D168" s="37" t="s">
        <v>81</v>
      </c>
      <c r="E168" s="27"/>
      <c r="F168" s="47"/>
      <c r="G168" s="105">
        <v>9785000335079</v>
      </c>
      <c r="H168" s="65">
        <v>112</v>
      </c>
      <c r="I168" s="68">
        <f t="shared" ref="I168:I175" si="113">ROUND((100-$L$4)/100*H168,1)</f>
        <v>56</v>
      </c>
      <c r="J168" s="76"/>
      <c r="K168" s="85">
        <v>15</v>
      </c>
      <c r="L168" s="90"/>
      <c r="M168" s="98">
        <f>L168*I168</f>
        <v>0</v>
      </c>
      <c r="N168" s="51">
        <f>L168*2.75/15</f>
        <v>0</v>
      </c>
      <c r="O168" s="51">
        <v>4903000000</v>
      </c>
      <c r="P168" s="51">
        <f>TRUNC(L168/K168,0)*K168</f>
        <v>0</v>
      </c>
      <c r="Q168" s="215">
        <f>L168-P168</f>
        <v>0</v>
      </c>
      <c r="S168" s="51"/>
      <c r="T168" s="171" t="s">
        <v>991</v>
      </c>
    </row>
    <row r="169" spans="1:20" s="2" customFormat="1" ht="66.75" customHeight="1" x14ac:dyDescent="0.25">
      <c r="A169" s="126"/>
      <c r="B169" s="127"/>
      <c r="C169" s="128"/>
      <c r="D169" s="129" t="s">
        <v>795</v>
      </c>
      <c r="E169" s="130"/>
      <c r="F169" s="131" t="s">
        <v>793</v>
      </c>
      <c r="G169" s="154"/>
      <c r="H169" s="172">
        <v>62</v>
      </c>
      <c r="I169" s="133">
        <f>ROUND((100-$L$4)/100*H169,1)</f>
        <v>31</v>
      </c>
      <c r="J169" s="134" t="s">
        <v>623</v>
      </c>
      <c r="K169" s="113">
        <v>15</v>
      </c>
      <c r="L169" s="110"/>
      <c r="M169" s="135"/>
      <c r="N169" s="51"/>
      <c r="O169" s="51"/>
      <c r="P169" s="51"/>
      <c r="Q169" s="51"/>
      <c r="S169" s="51"/>
      <c r="T169" s="51"/>
    </row>
    <row r="170" spans="1:20" s="2" customFormat="1" ht="111.75" customHeight="1" x14ac:dyDescent="0.25">
      <c r="A170" s="5">
        <f>A168+1</f>
        <v>2</v>
      </c>
      <c r="B170" s="13"/>
      <c r="C170" s="24" t="s">
        <v>30</v>
      </c>
      <c r="D170" s="37" t="s">
        <v>1072</v>
      </c>
      <c r="E170" s="27"/>
      <c r="F170" s="47" t="s">
        <v>560</v>
      </c>
      <c r="G170" s="105">
        <v>9785912823107</v>
      </c>
      <c r="H170" s="65">
        <v>112</v>
      </c>
      <c r="I170" s="68">
        <f t="shared" ref="I170" si="114">ROUND((100-$L$4)/100*H170,1)</f>
        <v>56</v>
      </c>
      <c r="J170" s="76" t="s">
        <v>1100</v>
      </c>
      <c r="K170" s="85">
        <v>10</v>
      </c>
      <c r="L170" s="90"/>
      <c r="M170" s="98">
        <f t="shared" ref="M170:M184" si="115">L170*I170</f>
        <v>0</v>
      </c>
      <c r="N170" s="51">
        <f t="shared" ref="N170" si="116">L170*2.75/15</f>
        <v>0</v>
      </c>
      <c r="O170" s="51">
        <v>4903000000</v>
      </c>
      <c r="P170" s="51"/>
      <c r="Q170" s="215"/>
      <c r="S170" s="51"/>
      <c r="T170" s="171"/>
    </row>
    <row r="171" spans="1:20" s="2" customFormat="1" ht="111.75" customHeight="1" x14ac:dyDescent="0.25">
      <c r="A171" s="5">
        <f>A169+1</f>
        <v>1</v>
      </c>
      <c r="B171" s="13" t="s">
        <v>5</v>
      </c>
      <c r="C171" s="23"/>
      <c r="D171" s="37" t="s">
        <v>85</v>
      </c>
      <c r="E171" s="27"/>
      <c r="F171" s="47"/>
      <c r="G171" s="105">
        <v>9785000335062</v>
      </c>
      <c r="H171" s="65">
        <v>112</v>
      </c>
      <c r="I171" s="68">
        <f t="shared" si="113"/>
        <v>56</v>
      </c>
      <c r="J171" s="76"/>
      <c r="K171" s="85">
        <v>15</v>
      </c>
      <c r="L171" s="90"/>
      <c r="M171" s="98">
        <f t="shared" si="115"/>
        <v>0</v>
      </c>
      <c r="N171" s="51">
        <f t="shared" ref="N171:N184" si="117">L171*2.75/15</f>
        <v>0</v>
      </c>
      <c r="O171" s="51">
        <v>4903000000</v>
      </c>
      <c r="P171" s="51">
        <f t="shared" ref="P171:P184" si="118">TRUNC(L171/K171,0)*K171</f>
        <v>0</v>
      </c>
      <c r="Q171" s="215">
        <f t="shared" ref="Q171:Q184" si="119">L171-P171</f>
        <v>0</v>
      </c>
      <c r="S171" s="51"/>
      <c r="T171" s="171" t="s">
        <v>991</v>
      </c>
    </row>
    <row r="172" spans="1:20" s="2" customFormat="1" ht="111.75" customHeight="1" x14ac:dyDescent="0.25">
      <c r="A172" s="5">
        <f t="shared" ref="A172:A184" si="120">A171+1</f>
        <v>2</v>
      </c>
      <c r="B172" s="13" t="s">
        <v>5</v>
      </c>
      <c r="C172" s="23"/>
      <c r="D172" s="37" t="s">
        <v>87</v>
      </c>
      <c r="E172" s="27"/>
      <c r="F172" s="51"/>
      <c r="G172" s="105">
        <v>9785912826337</v>
      </c>
      <c r="H172" s="65">
        <v>112</v>
      </c>
      <c r="I172" s="68">
        <f t="shared" si="113"/>
        <v>56</v>
      </c>
      <c r="J172" s="76"/>
      <c r="K172" s="85">
        <v>15</v>
      </c>
      <c r="L172" s="90"/>
      <c r="M172" s="98">
        <f t="shared" si="115"/>
        <v>0</v>
      </c>
      <c r="N172" s="51">
        <f t="shared" si="117"/>
        <v>0</v>
      </c>
      <c r="O172" s="51">
        <v>4903000000</v>
      </c>
      <c r="P172" s="51">
        <f t="shared" si="118"/>
        <v>0</v>
      </c>
      <c r="Q172" s="215">
        <f t="shared" si="119"/>
        <v>0</v>
      </c>
      <c r="S172" s="51"/>
      <c r="T172" s="171" t="s">
        <v>991</v>
      </c>
    </row>
    <row r="173" spans="1:20" s="2" customFormat="1" ht="111.75" customHeight="1" x14ac:dyDescent="0.25">
      <c r="A173" s="5">
        <f t="shared" si="120"/>
        <v>3</v>
      </c>
      <c r="B173" s="13" t="s">
        <v>5</v>
      </c>
      <c r="C173" s="23"/>
      <c r="D173" s="37" t="s">
        <v>69</v>
      </c>
      <c r="E173" s="27"/>
      <c r="F173" s="47" t="s">
        <v>561</v>
      </c>
      <c r="G173" s="105">
        <v>9785912823411</v>
      </c>
      <c r="H173" s="65">
        <v>112</v>
      </c>
      <c r="I173" s="68">
        <f t="shared" si="113"/>
        <v>56</v>
      </c>
      <c r="J173" s="76"/>
      <c r="K173" s="85">
        <v>10</v>
      </c>
      <c r="L173" s="90"/>
      <c r="M173" s="98">
        <f t="shared" si="115"/>
        <v>0</v>
      </c>
      <c r="N173" s="51">
        <f t="shared" si="117"/>
        <v>0</v>
      </c>
      <c r="O173" s="51">
        <v>4903000000</v>
      </c>
      <c r="P173" s="51">
        <f t="shared" si="118"/>
        <v>0</v>
      </c>
      <c r="Q173" s="215">
        <f t="shared" si="119"/>
        <v>0</v>
      </c>
      <c r="S173" s="51"/>
      <c r="T173" s="171" t="s">
        <v>991</v>
      </c>
    </row>
    <row r="174" spans="1:20" s="2" customFormat="1" ht="111.75" customHeight="1" x14ac:dyDescent="0.25">
      <c r="A174" s="5">
        <f t="shared" si="120"/>
        <v>4</v>
      </c>
      <c r="B174" s="13" t="s">
        <v>5</v>
      </c>
      <c r="C174" s="23"/>
      <c r="D174" s="37" t="s">
        <v>90</v>
      </c>
      <c r="E174" s="27"/>
      <c r="F174" s="47" t="s">
        <v>562</v>
      </c>
      <c r="G174" s="105">
        <v>9785000335093</v>
      </c>
      <c r="H174" s="65">
        <v>112</v>
      </c>
      <c r="I174" s="68">
        <f t="shared" si="113"/>
        <v>56</v>
      </c>
      <c r="J174" s="76"/>
      <c r="K174" s="85">
        <v>15</v>
      </c>
      <c r="L174" s="90"/>
      <c r="M174" s="98">
        <f t="shared" si="115"/>
        <v>0</v>
      </c>
      <c r="N174" s="51">
        <f t="shared" si="117"/>
        <v>0</v>
      </c>
      <c r="O174" s="51">
        <v>4903000000</v>
      </c>
      <c r="P174" s="51">
        <f t="shared" si="118"/>
        <v>0</v>
      </c>
      <c r="Q174" s="215">
        <f t="shared" si="119"/>
        <v>0</v>
      </c>
      <c r="S174" s="51"/>
      <c r="T174" s="171" t="s">
        <v>991</v>
      </c>
    </row>
    <row r="175" spans="1:20" s="2" customFormat="1" ht="111.75" customHeight="1" x14ac:dyDescent="0.25">
      <c r="A175" s="5">
        <f t="shared" si="120"/>
        <v>5</v>
      </c>
      <c r="B175" s="13" t="s">
        <v>5</v>
      </c>
      <c r="C175" s="23"/>
      <c r="D175" s="37" t="s">
        <v>91</v>
      </c>
      <c r="E175" s="27"/>
      <c r="F175" s="47" t="s">
        <v>560</v>
      </c>
      <c r="G175" s="105">
        <v>9785912826535</v>
      </c>
      <c r="H175" s="65">
        <v>112</v>
      </c>
      <c r="I175" s="68">
        <f t="shared" si="113"/>
        <v>56</v>
      </c>
      <c r="J175" s="76"/>
      <c r="K175" s="85">
        <v>15</v>
      </c>
      <c r="L175" s="90"/>
      <c r="M175" s="98">
        <f t="shared" si="115"/>
        <v>0</v>
      </c>
      <c r="N175" s="51">
        <f t="shared" si="117"/>
        <v>0</v>
      </c>
      <c r="O175" s="51">
        <v>4903000000</v>
      </c>
      <c r="P175" s="51">
        <f t="shared" si="118"/>
        <v>0</v>
      </c>
      <c r="Q175" s="215">
        <f t="shared" si="119"/>
        <v>0</v>
      </c>
      <c r="S175" s="51"/>
      <c r="T175" s="171" t="s">
        <v>991</v>
      </c>
    </row>
    <row r="176" spans="1:20" s="2" customFormat="1" ht="111.75" customHeight="1" x14ac:dyDescent="0.25">
      <c r="A176" s="5">
        <f t="shared" si="120"/>
        <v>6</v>
      </c>
      <c r="B176" s="13" t="s">
        <v>5</v>
      </c>
      <c r="C176" s="23"/>
      <c r="D176" s="37" t="s">
        <v>52</v>
      </c>
      <c r="E176" s="27"/>
      <c r="F176" s="47" t="s">
        <v>546</v>
      </c>
      <c r="G176" s="105">
        <v>9785912825071</v>
      </c>
      <c r="H176" s="65">
        <v>112</v>
      </c>
      <c r="I176" s="68">
        <f t="shared" ref="I176:I184" si="121">ROUND((100-$L$4)/100*H176,1)</f>
        <v>56</v>
      </c>
      <c r="J176" s="76" t="s">
        <v>627</v>
      </c>
      <c r="K176" s="85">
        <v>10</v>
      </c>
      <c r="L176" s="90"/>
      <c r="M176" s="98">
        <f t="shared" si="115"/>
        <v>0</v>
      </c>
      <c r="N176" s="51">
        <f t="shared" si="117"/>
        <v>0</v>
      </c>
      <c r="O176" s="51">
        <v>4903000000</v>
      </c>
      <c r="P176" s="51">
        <f t="shared" si="118"/>
        <v>0</v>
      </c>
      <c r="Q176" s="215">
        <f t="shared" si="119"/>
        <v>0</v>
      </c>
      <c r="S176" s="51"/>
      <c r="T176" s="171" t="s">
        <v>991</v>
      </c>
    </row>
    <row r="177" spans="1:20" s="2" customFormat="1" ht="111.75" customHeight="1" x14ac:dyDescent="0.25">
      <c r="A177" s="5">
        <f t="shared" si="120"/>
        <v>7</v>
      </c>
      <c r="B177" s="13" t="s">
        <v>5</v>
      </c>
      <c r="C177" s="23"/>
      <c r="D177" s="37" t="s">
        <v>92</v>
      </c>
      <c r="E177" s="27"/>
      <c r="F177" s="47" t="s">
        <v>546</v>
      </c>
      <c r="G177" s="105">
        <v>9785000336519</v>
      </c>
      <c r="H177" s="65">
        <v>112</v>
      </c>
      <c r="I177" s="68">
        <f t="shared" si="121"/>
        <v>56</v>
      </c>
      <c r="J177" s="76" t="s">
        <v>627</v>
      </c>
      <c r="K177" s="85">
        <v>10</v>
      </c>
      <c r="L177" s="90"/>
      <c r="M177" s="98">
        <f t="shared" si="115"/>
        <v>0</v>
      </c>
      <c r="N177" s="51">
        <f t="shared" si="117"/>
        <v>0</v>
      </c>
      <c r="O177" s="51">
        <v>4903000000</v>
      </c>
      <c r="P177" s="51">
        <f t="shared" si="118"/>
        <v>0</v>
      </c>
      <c r="Q177" s="215">
        <f t="shared" si="119"/>
        <v>0</v>
      </c>
      <c r="S177" s="51"/>
      <c r="T177" s="171" t="s">
        <v>991</v>
      </c>
    </row>
    <row r="178" spans="1:20" s="2" customFormat="1" ht="111.75" customHeight="1" x14ac:dyDescent="0.25">
      <c r="A178" s="5">
        <f t="shared" si="120"/>
        <v>8</v>
      </c>
      <c r="B178" s="13" t="s">
        <v>5</v>
      </c>
      <c r="C178" s="23"/>
      <c r="D178" s="37" t="s">
        <v>93</v>
      </c>
      <c r="E178" s="27"/>
      <c r="F178" s="47" t="s">
        <v>546</v>
      </c>
      <c r="G178" s="105">
        <v>9785912824760</v>
      </c>
      <c r="H178" s="65">
        <v>112</v>
      </c>
      <c r="I178" s="68">
        <f t="shared" si="121"/>
        <v>56</v>
      </c>
      <c r="J178" s="76" t="s">
        <v>627</v>
      </c>
      <c r="K178" s="85">
        <v>10</v>
      </c>
      <c r="L178" s="90"/>
      <c r="M178" s="98">
        <f t="shared" si="115"/>
        <v>0</v>
      </c>
      <c r="N178" s="51">
        <f t="shared" si="117"/>
        <v>0</v>
      </c>
      <c r="O178" s="51">
        <v>4903000000</v>
      </c>
      <c r="P178" s="51">
        <f t="shared" si="118"/>
        <v>0</v>
      </c>
      <c r="Q178" s="215">
        <f t="shared" si="119"/>
        <v>0</v>
      </c>
      <c r="S178" s="51"/>
      <c r="T178" s="171" t="s">
        <v>991</v>
      </c>
    </row>
    <row r="179" spans="1:20" s="2" customFormat="1" ht="111.75" customHeight="1" x14ac:dyDescent="0.25">
      <c r="A179" s="5">
        <f t="shared" si="120"/>
        <v>9</v>
      </c>
      <c r="B179" s="13" t="s">
        <v>5</v>
      </c>
      <c r="C179" s="23"/>
      <c r="D179" s="37" t="s">
        <v>94</v>
      </c>
      <c r="E179" s="27"/>
      <c r="F179" s="47" t="s">
        <v>546</v>
      </c>
      <c r="G179" s="105">
        <v>9785912825088</v>
      </c>
      <c r="H179" s="65">
        <v>112</v>
      </c>
      <c r="I179" s="68">
        <f t="shared" si="121"/>
        <v>56</v>
      </c>
      <c r="J179" s="76" t="s">
        <v>627</v>
      </c>
      <c r="K179" s="85">
        <v>10</v>
      </c>
      <c r="L179" s="90"/>
      <c r="M179" s="98">
        <f t="shared" si="115"/>
        <v>0</v>
      </c>
      <c r="N179" s="51">
        <f t="shared" si="117"/>
        <v>0</v>
      </c>
      <c r="O179" s="51">
        <v>4903000000</v>
      </c>
      <c r="P179" s="51">
        <f t="shared" si="118"/>
        <v>0</v>
      </c>
      <c r="Q179" s="215">
        <f t="shared" si="119"/>
        <v>0</v>
      </c>
      <c r="S179" s="51"/>
      <c r="T179" s="171" t="s">
        <v>991</v>
      </c>
    </row>
    <row r="180" spans="1:20" s="2" customFormat="1" ht="111.75" customHeight="1" x14ac:dyDescent="0.25">
      <c r="A180" s="5">
        <f t="shared" si="120"/>
        <v>10</v>
      </c>
      <c r="B180" s="13" t="s">
        <v>5</v>
      </c>
      <c r="C180" s="25"/>
      <c r="D180" s="37" t="s">
        <v>95</v>
      </c>
      <c r="E180" s="27"/>
      <c r="F180" s="47" t="s">
        <v>546</v>
      </c>
      <c r="G180" s="105">
        <v>9785000336502</v>
      </c>
      <c r="H180" s="65">
        <v>112</v>
      </c>
      <c r="I180" s="68">
        <f t="shared" si="121"/>
        <v>56</v>
      </c>
      <c r="J180" s="76" t="s">
        <v>627</v>
      </c>
      <c r="K180" s="85">
        <v>10</v>
      </c>
      <c r="L180" s="110"/>
      <c r="M180" s="98">
        <f t="shared" si="115"/>
        <v>0</v>
      </c>
      <c r="N180" s="51">
        <f t="shared" si="117"/>
        <v>0</v>
      </c>
      <c r="O180" s="51">
        <v>4903000000</v>
      </c>
      <c r="P180" s="51">
        <f t="shared" si="118"/>
        <v>0</v>
      </c>
      <c r="Q180" s="215">
        <f t="shared" si="119"/>
        <v>0</v>
      </c>
      <c r="S180" s="51"/>
      <c r="T180" s="171" t="s">
        <v>991</v>
      </c>
    </row>
    <row r="181" spans="1:20" s="2" customFormat="1" ht="111.75" customHeight="1" x14ac:dyDescent="0.25">
      <c r="A181" s="5">
        <f t="shared" si="120"/>
        <v>11</v>
      </c>
      <c r="B181" s="13" t="s">
        <v>5</v>
      </c>
      <c r="C181" s="23"/>
      <c r="D181" s="37" t="s">
        <v>98</v>
      </c>
      <c r="E181" s="27"/>
      <c r="F181" s="47" t="s">
        <v>546</v>
      </c>
      <c r="G181" s="155">
        <v>9785912826511</v>
      </c>
      <c r="H181" s="65">
        <v>112</v>
      </c>
      <c r="I181" s="68">
        <f t="shared" si="121"/>
        <v>56</v>
      </c>
      <c r="J181" s="76" t="s">
        <v>626</v>
      </c>
      <c r="K181" s="85">
        <v>15</v>
      </c>
      <c r="L181" s="90"/>
      <c r="M181" s="98">
        <f t="shared" si="115"/>
        <v>0</v>
      </c>
      <c r="N181" s="51">
        <f t="shared" si="117"/>
        <v>0</v>
      </c>
      <c r="O181" s="51">
        <v>4903000000</v>
      </c>
      <c r="P181" s="51">
        <f t="shared" si="118"/>
        <v>0</v>
      </c>
      <c r="Q181" s="215">
        <f t="shared" si="119"/>
        <v>0</v>
      </c>
      <c r="S181" s="51"/>
      <c r="T181" s="171" t="s">
        <v>991</v>
      </c>
    </row>
    <row r="182" spans="1:20" s="2" customFormat="1" ht="111.75" customHeight="1" x14ac:dyDescent="0.25">
      <c r="A182" s="5">
        <f t="shared" si="120"/>
        <v>12</v>
      </c>
      <c r="B182" s="13"/>
      <c r="C182" s="23"/>
      <c r="D182" s="37" t="s">
        <v>1154</v>
      </c>
      <c r="E182" s="27"/>
      <c r="F182" s="47" t="s">
        <v>546</v>
      </c>
      <c r="G182" s="155">
        <v>9785000336526</v>
      </c>
      <c r="H182" s="65">
        <v>112</v>
      </c>
      <c r="I182" s="68">
        <f t="shared" ref="I182" si="122">ROUND((100-$L$4)/100*H182,1)</f>
        <v>56</v>
      </c>
      <c r="J182" s="76" t="s">
        <v>626</v>
      </c>
      <c r="K182" s="85">
        <v>15</v>
      </c>
      <c r="L182" s="90"/>
      <c r="M182" s="98">
        <f t="shared" ref="M182" si="123">L182*I182</f>
        <v>0</v>
      </c>
      <c r="N182" s="51">
        <f t="shared" ref="N182" si="124">L182*2.75/15</f>
        <v>0</v>
      </c>
      <c r="O182" s="51">
        <v>4903000000</v>
      </c>
      <c r="P182" s="51"/>
      <c r="Q182" s="215"/>
      <c r="S182" s="51"/>
      <c r="T182" s="171"/>
    </row>
    <row r="183" spans="1:20" s="2" customFormat="1" ht="111.75" customHeight="1" x14ac:dyDescent="0.25">
      <c r="A183" s="5">
        <f t="shared" si="120"/>
        <v>13</v>
      </c>
      <c r="B183" s="13" t="s">
        <v>5</v>
      </c>
      <c r="C183" s="23"/>
      <c r="D183" s="37" t="s">
        <v>99</v>
      </c>
      <c r="E183" s="27"/>
      <c r="F183" s="47" t="s">
        <v>546</v>
      </c>
      <c r="G183" s="155">
        <v>9785912822650</v>
      </c>
      <c r="H183" s="65">
        <v>112</v>
      </c>
      <c r="I183" s="68">
        <f t="shared" si="121"/>
        <v>56</v>
      </c>
      <c r="J183" s="76" t="s">
        <v>626</v>
      </c>
      <c r="K183" s="85">
        <v>15</v>
      </c>
      <c r="L183" s="110"/>
      <c r="M183" s="98">
        <f t="shared" si="115"/>
        <v>0</v>
      </c>
      <c r="N183" s="51">
        <f t="shared" si="117"/>
        <v>0</v>
      </c>
      <c r="O183" s="51">
        <v>4903000000</v>
      </c>
      <c r="P183" s="51">
        <f t="shared" si="118"/>
        <v>0</v>
      </c>
      <c r="Q183" s="215">
        <f t="shared" si="119"/>
        <v>0</v>
      </c>
      <c r="S183" s="51"/>
      <c r="T183" s="171" t="s">
        <v>991</v>
      </c>
    </row>
    <row r="184" spans="1:20" s="9" customFormat="1" ht="111.75" customHeight="1" x14ac:dyDescent="0.25">
      <c r="A184" s="5">
        <f t="shared" si="120"/>
        <v>14</v>
      </c>
      <c r="B184" s="13" t="s">
        <v>5</v>
      </c>
      <c r="C184" s="23"/>
      <c r="D184" s="37" t="s">
        <v>100</v>
      </c>
      <c r="E184" s="27"/>
      <c r="F184" s="47" t="s">
        <v>546</v>
      </c>
      <c r="G184" s="155">
        <v>9785912822643</v>
      </c>
      <c r="H184" s="65">
        <v>112</v>
      </c>
      <c r="I184" s="68">
        <f t="shared" si="121"/>
        <v>56</v>
      </c>
      <c r="J184" s="76" t="s">
        <v>626</v>
      </c>
      <c r="K184" s="85">
        <v>15</v>
      </c>
      <c r="L184" s="90"/>
      <c r="M184" s="98">
        <f t="shared" si="115"/>
        <v>0</v>
      </c>
      <c r="N184" s="51">
        <f t="shared" si="117"/>
        <v>0</v>
      </c>
      <c r="O184" s="51">
        <v>4903000000</v>
      </c>
      <c r="P184" s="51">
        <f t="shared" si="118"/>
        <v>0</v>
      </c>
      <c r="Q184" s="215">
        <f t="shared" si="119"/>
        <v>0</v>
      </c>
      <c r="S184" s="169"/>
      <c r="T184" s="171" t="s">
        <v>991</v>
      </c>
    </row>
    <row r="185" spans="1:20" s="2" customFormat="1" ht="60.6" customHeight="1" x14ac:dyDescent="0.25">
      <c r="A185" s="237"/>
      <c r="B185" s="238"/>
      <c r="C185" s="238"/>
      <c r="D185" s="238"/>
      <c r="E185" s="15"/>
      <c r="F185" s="239" t="s">
        <v>650</v>
      </c>
      <c r="G185" s="239"/>
      <c r="H185" s="239"/>
      <c r="I185" s="239"/>
      <c r="J185" s="239"/>
      <c r="K185" s="240"/>
      <c r="L185" s="115"/>
      <c r="M185" s="98"/>
      <c r="N185" s="51"/>
      <c r="O185" s="51"/>
      <c r="P185" s="51"/>
      <c r="Q185" s="51"/>
      <c r="S185" s="51"/>
      <c r="T185" s="51"/>
    </row>
    <row r="186" spans="1:20" s="2" customFormat="1" ht="100.5" customHeight="1" x14ac:dyDescent="0.25">
      <c r="A186" s="5">
        <f>A184+1</f>
        <v>15</v>
      </c>
      <c r="B186" s="13"/>
      <c r="C186" s="147"/>
      <c r="D186" s="37" t="s">
        <v>101</v>
      </c>
      <c r="E186" s="14"/>
      <c r="F186" s="47" t="s">
        <v>546</v>
      </c>
      <c r="G186" s="105">
        <v>9785912824784</v>
      </c>
      <c r="H186" s="65">
        <v>112</v>
      </c>
      <c r="I186" s="68">
        <f t="shared" ref="I186:I196" si="125">ROUND((100-$L$4)/100*H186,1)</f>
        <v>56</v>
      </c>
      <c r="J186" s="74" t="s">
        <v>623</v>
      </c>
      <c r="K186" s="85">
        <v>15</v>
      </c>
      <c r="L186" s="90"/>
      <c r="M186" s="98">
        <f>L186*I186</f>
        <v>0</v>
      </c>
      <c r="N186" s="51">
        <f>L186*2.75/15</f>
        <v>0</v>
      </c>
      <c r="O186" s="51">
        <v>4903000000</v>
      </c>
      <c r="P186" s="51">
        <f t="shared" ref="P186:P196" si="126">TRUNC(L186/K186,0)*K186</f>
        <v>0</v>
      </c>
      <c r="Q186" s="215">
        <f t="shared" ref="Q186:Q196" si="127">L186-P186</f>
        <v>0</v>
      </c>
      <c r="S186" s="51"/>
      <c r="T186" s="171" t="s">
        <v>990</v>
      </c>
    </row>
    <row r="187" spans="1:20" s="2" customFormat="1" ht="100.5" customHeight="1" x14ac:dyDescent="0.25">
      <c r="A187" s="5">
        <f>A186+1</f>
        <v>16</v>
      </c>
      <c r="B187" s="13"/>
      <c r="C187" s="147"/>
      <c r="D187" s="37" t="s">
        <v>83</v>
      </c>
      <c r="E187" s="14"/>
      <c r="F187" s="47"/>
      <c r="G187" s="105">
        <v>9785912826368</v>
      </c>
      <c r="H187" s="65">
        <v>112</v>
      </c>
      <c r="I187" s="68">
        <f t="shared" si="125"/>
        <v>56</v>
      </c>
      <c r="J187" s="74" t="s">
        <v>623</v>
      </c>
      <c r="K187" s="85">
        <v>15</v>
      </c>
      <c r="L187" s="90"/>
      <c r="M187" s="98">
        <f t="shared" ref="M187:M196" si="128">L187*I187</f>
        <v>0</v>
      </c>
      <c r="N187" s="51">
        <f t="shared" ref="N187:N196" si="129">L187*2.75/15</f>
        <v>0</v>
      </c>
      <c r="O187" s="51">
        <v>4903000000</v>
      </c>
      <c r="P187" s="51">
        <f t="shared" si="126"/>
        <v>0</v>
      </c>
      <c r="Q187" s="215">
        <f t="shared" si="127"/>
        <v>0</v>
      </c>
      <c r="S187" s="51"/>
      <c r="T187" s="171" t="s">
        <v>990</v>
      </c>
    </row>
    <row r="188" spans="1:20" s="2" customFormat="1" ht="100.5" customHeight="1" x14ac:dyDescent="0.25">
      <c r="A188" s="5">
        <f t="shared" ref="A188:A196" si="130">A187+1</f>
        <v>17</v>
      </c>
      <c r="B188" s="13"/>
      <c r="C188" s="147"/>
      <c r="D188" s="37" t="s">
        <v>79</v>
      </c>
      <c r="E188" s="27"/>
      <c r="F188" s="47"/>
      <c r="G188" s="105">
        <v>9785912824753</v>
      </c>
      <c r="H188" s="65">
        <v>112</v>
      </c>
      <c r="I188" s="68">
        <f t="shared" si="125"/>
        <v>56</v>
      </c>
      <c r="J188" s="74" t="s">
        <v>623</v>
      </c>
      <c r="K188" s="85">
        <v>15</v>
      </c>
      <c r="L188" s="90"/>
      <c r="M188" s="98">
        <f t="shared" si="128"/>
        <v>0</v>
      </c>
      <c r="N188" s="51">
        <f t="shared" si="129"/>
        <v>0</v>
      </c>
      <c r="O188" s="51">
        <v>4903000000</v>
      </c>
      <c r="P188" s="51">
        <f t="shared" si="126"/>
        <v>0</v>
      </c>
      <c r="Q188" s="215">
        <f t="shared" si="127"/>
        <v>0</v>
      </c>
      <c r="S188" s="51"/>
      <c r="T188" s="171" t="s">
        <v>990</v>
      </c>
    </row>
    <row r="189" spans="1:20" s="2" customFormat="1" ht="100.5" customHeight="1" x14ac:dyDescent="0.25">
      <c r="A189" s="5">
        <f t="shared" si="130"/>
        <v>18</v>
      </c>
      <c r="B189" s="13"/>
      <c r="C189" s="147"/>
      <c r="D189" s="37" t="s">
        <v>102</v>
      </c>
      <c r="E189" s="27"/>
      <c r="F189" s="47"/>
      <c r="G189" s="105">
        <v>9785912822667</v>
      </c>
      <c r="H189" s="65">
        <v>112</v>
      </c>
      <c r="I189" s="68">
        <f t="shared" si="125"/>
        <v>56</v>
      </c>
      <c r="J189" s="74" t="s">
        <v>623</v>
      </c>
      <c r="K189" s="85">
        <v>15</v>
      </c>
      <c r="L189" s="90"/>
      <c r="M189" s="98">
        <f t="shared" si="128"/>
        <v>0</v>
      </c>
      <c r="N189" s="51">
        <f t="shared" si="129"/>
        <v>0</v>
      </c>
      <c r="O189" s="51">
        <v>4903000000</v>
      </c>
      <c r="P189" s="51">
        <f t="shared" si="126"/>
        <v>0</v>
      </c>
      <c r="Q189" s="215">
        <f t="shared" si="127"/>
        <v>0</v>
      </c>
      <c r="S189" s="51"/>
      <c r="T189" s="171" t="s">
        <v>990</v>
      </c>
    </row>
    <row r="190" spans="1:20" s="2" customFormat="1" ht="111.75" customHeight="1" x14ac:dyDescent="0.25">
      <c r="A190" s="177">
        <f>A189+1</f>
        <v>19</v>
      </c>
      <c r="B190" s="178"/>
      <c r="C190" s="24" t="s">
        <v>30</v>
      </c>
      <c r="D190" s="37" t="s">
        <v>86</v>
      </c>
      <c r="E190" s="27"/>
      <c r="F190" s="47"/>
      <c r="G190" s="105">
        <v>9785000335055</v>
      </c>
      <c r="H190" s="65">
        <v>112</v>
      </c>
      <c r="I190" s="68">
        <f>ROUND((100-$L$4)/100*H190,1)</f>
        <v>56</v>
      </c>
      <c r="J190" s="76" t="s">
        <v>1100</v>
      </c>
      <c r="K190" s="85">
        <v>10</v>
      </c>
      <c r="L190" s="90"/>
      <c r="M190" s="98">
        <f>L190*I190</f>
        <v>0</v>
      </c>
      <c r="N190" s="51">
        <f>L190*2.75/15</f>
        <v>0</v>
      </c>
      <c r="O190" s="51">
        <v>4903000000</v>
      </c>
      <c r="P190" s="51"/>
      <c r="Q190" s="215"/>
      <c r="S190" s="51"/>
      <c r="T190" s="171"/>
    </row>
    <row r="191" spans="1:20" s="2" customFormat="1" ht="100.5" customHeight="1" x14ac:dyDescent="0.25">
      <c r="A191" s="5">
        <f>A190+1</f>
        <v>20</v>
      </c>
      <c r="B191" s="13"/>
      <c r="C191" s="147"/>
      <c r="D191" s="37" t="s">
        <v>96</v>
      </c>
      <c r="E191" s="14"/>
      <c r="F191" s="47" t="s">
        <v>546</v>
      </c>
      <c r="G191" s="105">
        <v>9785912826504</v>
      </c>
      <c r="H191" s="65">
        <v>112</v>
      </c>
      <c r="I191" s="68">
        <f>ROUND((100-$L$4)/100*H191,1)</f>
        <v>56</v>
      </c>
      <c r="J191" s="74" t="s">
        <v>623</v>
      </c>
      <c r="K191" s="85">
        <v>15</v>
      </c>
      <c r="L191" s="90"/>
      <c r="M191" s="98">
        <f t="shared" si="128"/>
        <v>0</v>
      </c>
      <c r="N191" s="51">
        <f t="shared" si="129"/>
        <v>0</v>
      </c>
      <c r="O191" s="51">
        <v>4903000000</v>
      </c>
      <c r="P191" s="51">
        <f t="shared" si="126"/>
        <v>0</v>
      </c>
      <c r="Q191" s="215">
        <f t="shared" si="127"/>
        <v>0</v>
      </c>
      <c r="S191" s="51"/>
      <c r="T191" s="171" t="s">
        <v>990</v>
      </c>
    </row>
    <row r="192" spans="1:20" s="2" customFormat="1" ht="100.5" customHeight="1" x14ac:dyDescent="0.25">
      <c r="A192" s="5">
        <f t="shared" si="130"/>
        <v>21</v>
      </c>
      <c r="B192" s="13"/>
      <c r="C192" s="147"/>
      <c r="D192" s="37" t="s">
        <v>88</v>
      </c>
      <c r="E192" s="27"/>
      <c r="F192" s="47"/>
      <c r="G192" s="105">
        <v>9785912822636</v>
      </c>
      <c r="H192" s="65">
        <v>112</v>
      </c>
      <c r="I192" s="68">
        <f>ROUND((100-$L$4)/100*H192,1)</f>
        <v>56</v>
      </c>
      <c r="J192" s="74" t="s">
        <v>623</v>
      </c>
      <c r="K192" s="85">
        <v>15</v>
      </c>
      <c r="L192" s="90"/>
      <c r="M192" s="98">
        <f t="shared" si="128"/>
        <v>0</v>
      </c>
      <c r="N192" s="51">
        <f t="shared" si="129"/>
        <v>0</v>
      </c>
      <c r="O192" s="51">
        <v>4903000000</v>
      </c>
      <c r="P192" s="51">
        <f t="shared" si="126"/>
        <v>0</v>
      </c>
      <c r="Q192" s="215">
        <f t="shared" si="127"/>
        <v>0</v>
      </c>
      <c r="S192" s="51"/>
      <c r="T192" s="171" t="s">
        <v>990</v>
      </c>
    </row>
    <row r="193" spans="1:20" s="2" customFormat="1" ht="111.75" customHeight="1" x14ac:dyDescent="0.25">
      <c r="A193" s="177">
        <f>A192+1</f>
        <v>22</v>
      </c>
      <c r="B193" s="178"/>
      <c r="C193" s="24" t="s">
        <v>30</v>
      </c>
      <c r="D193" s="37" t="s">
        <v>89</v>
      </c>
      <c r="E193" s="27"/>
      <c r="F193" s="47" t="s">
        <v>560</v>
      </c>
      <c r="G193" s="105">
        <v>9785912828478</v>
      </c>
      <c r="H193" s="65">
        <v>112</v>
      </c>
      <c r="I193" s="68">
        <f t="shared" ref="I193" si="131">ROUND((100-$L$4)/100*H193,1)</f>
        <v>56</v>
      </c>
      <c r="J193" s="76" t="s">
        <v>1100</v>
      </c>
      <c r="K193" s="85">
        <v>10</v>
      </c>
      <c r="L193" s="90"/>
      <c r="M193" s="98">
        <f t="shared" ref="M193" si="132">L193*I193</f>
        <v>0</v>
      </c>
      <c r="N193" s="51">
        <f t="shared" ref="N193" si="133">L193*2.75/15</f>
        <v>0</v>
      </c>
      <c r="O193" s="51">
        <v>4903000000</v>
      </c>
      <c r="P193" s="51"/>
      <c r="Q193" s="215"/>
      <c r="S193" s="51"/>
      <c r="T193" s="171"/>
    </row>
    <row r="194" spans="1:20" s="2" customFormat="1" ht="111.75" customHeight="1" x14ac:dyDescent="0.25">
      <c r="A194" s="177">
        <f>A193+1</f>
        <v>23</v>
      </c>
      <c r="B194" s="178"/>
      <c r="C194" s="24" t="s">
        <v>30</v>
      </c>
      <c r="D194" s="37" t="s">
        <v>1073</v>
      </c>
      <c r="E194" s="27"/>
      <c r="F194" s="47"/>
      <c r="G194" s="105">
        <v>9785912825064</v>
      </c>
      <c r="H194" s="65">
        <v>112</v>
      </c>
      <c r="I194" s="68">
        <f>ROUND((100-$L$4)/100*H194,1)</f>
        <v>56</v>
      </c>
      <c r="J194" s="76" t="s">
        <v>1100</v>
      </c>
      <c r="K194" s="85">
        <v>10</v>
      </c>
      <c r="L194" s="90"/>
      <c r="M194" s="98">
        <f>L194*I194</f>
        <v>0</v>
      </c>
      <c r="N194" s="51">
        <f>L194*2.75/15</f>
        <v>0</v>
      </c>
      <c r="O194" s="51">
        <v>4903000000</v>
      </c>
      <c r="P194" s="51"/>
      <c r="Q194" s="215"/>
      <c r="S194" s="51"/>
      <c r="T194" s="171"/>
    </row>
    <row r="195" spans="1:20" s="2" customFormat="1" ht="100.5" customHeight="1" x14ac:dyDescent="0.25">
      <c r="A195" s="5">
        <f>A194+1</f>
        <v>24</v>
      </c>
      <c r="B195" s="13"/>
      <c r="C195" s="147"/>
      <c r="D195" s="37" t="s">
        <v>103</v>
      </c>
      <c r="E195" s="27"/>
      <c r="F195" s="47"/>
      <c r="G195" s="105">
        <v>9785000335086</v>
      </c>
      <c r="H195" s="65">
        <v>112</v>
      </c>
      <c r="I195" s="68">
        <f t="shared" si="125"/>
        <v>56</v>
      </c>
      <c r="J195" s="74" t="s">
        <v>623</v>
      </c>
      <c r="K195" s="85">
        <v>15</v>
      </c>
      <c r="L195" s="90"/>
      <c r="M195" s="98">
        <f t="shared" si="128"/>
        <v>0</v>
      </c>
      <c r="N195" s="51">
        <f t="shared" si="129"/>
        <v>0</v>
      </c>
      <c r="O195" s="51">
        <v>4903000000</v>
      </c>
      <c r="P195" s="51">
        <f t="shared" si="126"/>
        <v>0</v>
      </c>
      <c r="Q195" s="215">
        <f t="shared" si="127"/>
        <v>0</v>
      </c>
      <c r="S195" s="51"/>
      <c r="T195" s="171" t="s">
        <v>990</v>
      </c>
    </row>
    <row r="196" spans="1:20" s="2" customFormat="1" ht="111.75" customHeight="1" x14ac:dyDescent="0.25">
      <c r="A196" s="5">
        <f t="shared" si="130"/>
        <v>25</v>
      </c>
      <c r="B196" s="13"/>
      <c r="C196" s="147"/>
      <c r="D196" s="37" t="s">
        <v>104</v>
      </c>
      <c r="E196" s="14"/>
      <c r="F196" s="47"/>
      <c r="G196" s="105">
        <v>9785912823312</v>
      </c>
      <c r="H196" s="65">
        <v>112</v>
      </c>
      <c r="I196" s="68">
        <f t="shared" si="125"/>
        <v>56</v>
      </c>
      <c r="J196" s="74" t="s">
        <v>623</v>
      </c>
      <c r="K196" s="85">
        <v>15</v>
      </c>
      <c r="L196" s="90"/>
      <c r="M196" s="98">
        <f t="shared" si="128"/>
        <v>0</v>
      </c>
      <c r="N196" s="51">
        <f t="shared" si="129"/>
        <v>0</v>
      </c>
      <c r="O196" s="51">
        <v>4903000000</v>
      </c>
      <c r="P196" s="51">
        <f t="shared" si="126"/>
        <v>0</v>
      </c>
      <c r="Q196" s="215">
        <f t="shared" si="127"/>
        <v>0</v>
      </c>
      <c r="S196" s="51"/>
      <c r="T196" s="171" t="s">
        <v>990</v>
      </c>
    </row>
    <row r="197" spans="1:20" s="2" customFormat="1" ht="51" customHeight="1" x14ac:dyDescent="0.25">
      <c r="A197" s="237" t="s">
        <v>668</v>
      </c>
      <c r="B197" s="238"/>
      <c r="C197" s="238"/>
      <c r="D197" s="238"/>
      <c r="E197" s="108"/>
      <c r="F197" s="239" t="s">
        <v>669</v>
      </c>
      <c r="G197" s="239"/>
      <c r="H197" s="239"/>
      <c r="I197" s="239"/>
      <c r="J197" s="239"/>
      <c r="K197" s="240"/>
      <c r="L197" s="115"/>
      <c r="M197" s="98"/>
      <c r="N197" s="51"/>
      <c r="O197" s="51"/>
      <c r="P197" s="51"/>
      <c r="Q197" s="51"/>
      <c r="S197" s="51"/>
      <c r="T197" s="51"/>
    </row>
    <row r="198" spans="1:20" s="2" customFormat="1" ht="75.75" customHeight="1" x14ac:dyDescent="0.25">
      <c r="A198" s="5">
        <v>1</v>
      </c>
      <c r="B198" s="13" t="s">
        <v>6</v>
      </c>
      <c r="C198" s="23"/>
      <c r="D198" s="36" t="s">
        <v>52</v>
      </c>
      <c r="E198" s="14"/>
      <c r="F198" s="47" t="s">
        <v>560</v>
      </c>
      <c r="G198" s="105">
        <v>9785912821714</v>
      </c>
      <c r="H198" s="65">
        <v>66</v>
      </c>
      <c r="I198" s="68">
        <f>ROUND((100-$L$4)/100*H198,1)</f>
        <v>33</v>
      </c>
      <c r="J198" s="74" t="s">
        <v>626</v>
      </c>
      <c r="K198" s="85">
        <v>60</v>
      </c>
      <c r="L198" s="90"/>
      <c r="M198" s="98">
        <f>L198*I198</f>
        <v>0</v>
      </c>
      <c r="N198" s="51">
        <f>L198*3.6/60</f>
        <v>0</v>
      </c>
      <c r="O198" s="51">
        <v>4903000000</v>
      </c>
      <c r="P198" s="51">
        <f>TRUNC(L198/K198,0)*K198</f>
        <v>0</v>
      </c>
      <c r="Q198" s="215">
        <f>L198-P198</f>
        <v>0</v>
      </c>
      <c r="S198" s="51"/>
      <c r="T198" s="171" t="s">
        <v>992</v>
      </c>
    </row>
    <row r="199" spans="1:20" s="2" customFormat="1" ht="75.75" customHeight="1" x14ac:dyDescent="0.25">
      <c r="A199" s="5">
        <f>A198+1</f>
        <v>2</v>
      </c>
      <c r="B199" s="13" t="s">
        <v>6</v>
      </c>
      <c r="C199" s="24" t="s">
        <v>30</v>
      </c>
      <c r="D199" s="36" t="s">
        <v>105</v>
      </c>
      <c r="E199" s="43" t="s">
        <v>544</v>
      </c>
      <c r="F199" s="54"/>
      <c r="G199" s="105">
        <v>9785912821721</v>
      </c>
      <c r="H199" s="65">
        <v>66</v>
      </c>
      <c r="I199" s="68">
        <f>ROUND((100-$L$4)/100*H199,1)</f>
        <v>33</v>
      </c>
      <c r="J199" s="74" t="s">
        <v>811</v>
      </c>
      <c r="K199" s="85">
        <v>60</v>
      </c>
      <c r="L199" s="90"/>
      <c r="M199" s="98">
        <f t="shared" ref="M199:M210" si="134">L199*I199</f>
        <v>0</v>
      </c>
      <c r="N199" s="51">
        <f t="shared" ref="N199:N210" si="135">L199*3.6/60</f>
        <v>0</v>
      </c>
      <c r="O199" s="51">
        <v>4903000000</v>
      </c>
      <c r="P199" s="51">
        <f>TRUNC(L199/K199,0)*K199</f>
        <v>0</v>
      </c>
      <c r="Q199" s="215">
        <f>L199-P199</f>
        <v>0</v>
      </c>
      <c r="S199" s="51"/>
      <c r="T199" s="171" t="s">
        <v>992</v>
      </c>
    </row>
    <row r="200" spans="1:20" s="2" customFormat="1" ht="75.75" customHeight="1" x14ac:dyDescent="0.25">
      <c r="A200" s="5">
        <f>A199+1</f>
        <v>3</v>
      </c>
      <c r="B200" s="13" t="s">
        <v>6</v>
      </c>
      <c r="C200" s="24" t="s">
        <v>30</v>
      </c>
      <c r="D200" s="36" t="s">
        <v>106</v>
      </c>
      <c r="E200" s="43" t="s">
        <v>544</v>
      </c>
      <c r="F200" s="47" t="s">
        <v>560</v>
      </c>
      <c r="G200" s="105">
        <v>9785000334928</v>
      </c>
      <c r="H200" s="65">
        <v>66</v>
      </c>
      <c r="I200" s="68">
        <f t="shared" ref="I200:I209" si="136">ROUND((100-$L$4)/100*H200,1)</f>
        <v>33</v>
      </c>
      <c r="J200" s="74" t="s">
        <v>811</v>
      </c>
      <c r="K200" s="85">
        <v>60</v>
      </c>
      <c r="L200" s="90"/>
      <c r="M200" s="98">
        <f t="shared" si="134"/>
        <v>0</v>
      </c>
      <c r="N200" s="51">
        <f t="shared" si="135"/>
        <v>0</v>
      </c>
      <c r="O200" s="51">
        <v>4903000000</v>
      </c>
      <c r="P200" s="51">
        <f t="shared" ref="P200:P210" si="137">TRUNC(L200/K200,0)*K200</f>
        <v>0</v>
      </c>
      <c r="Q200" s="215">
        <f t="shared" ref="Q200:Q210" si="138">L200-P200</f>
        <v>0</v>
      </c>
      <c r="S200" s="51"/>
      <c r="T200" s="171" t="s">
        <v>992</v>
      </c>
    </row>
    <row r="201" spans="1:20" s="2" customFormat="1" ht="75.75" customHeight="1" x14ac:dyDescent="0.25">
      <c r="A201" s="5">
        <f>A200+1</f>
        <v>4</v>
      </c>
      <c r="B201" s="13" t="s">
        <v>6</v>
      </c>
      <c r="C201" s="23"/>
      <c r="D201" s="36" t="s">
        <v>107</v>
      </c>
      <c r="E201" s="27"/>
      <c r="F201" s="47"/>
      <c r="G201" s="105">
        <v>9785912821783</v>
      </c>
      <c r="H201" s="65">
        <v>66</v>
      </c>
      <c r="I201" s="68">
        <f t="shared" si="136"/>
        <v>33</v>
      </c>
      <c r="J201" s="74" t="s">
        <v>626</v>
      </c>
      <c r="K201" s="85">
        <v>60</v>
      </c>
      <c r="L201" s="90"/>
      <c r="M201" s="98">
        <f t="shared" si="134"/>
        <v>0</v>
      </c>
      <c r="N201" s="51">
        <f t="shared" si="135"/>
        <v>0</v>
      </c>
      <c r="O201" s="51">
        <v>4903000000</v>
      </c>
      <c r="P201" s="51">
        <f t="shared" si="137"/>
        <v>0</v>
      </c>
      <c r="Q201" s="215">
        <f t="shared" si="138"/>
        <v>0</v>
      </c>
      <c r="S201" s="51"/>
      <c r="T201" s="171" t="s">
        <v>992</v>
      </c>
    </row>
    <row r="202" spans="1:20" s="2" customFormat="1" ht="75.75" customHeight="1" x14ac:dyDescent="0.25">
      <c r="A202" s="5">
        <f t="shared" ref="A202:A211" si="139">A201+1</f>
        <v>5</v>
      </c>
      <c r="B202" s="13" t="s">
        <v>6</v>
      </c>
      <c r="C202" s="23"/>
      <c r="D202" s="36" t="s">
        <v>73</v>
      </c>
      <c r="E202" s="27"/>
      <c r="F202" s="47"/>
      <c r="G202" s="105">
        <v>9785912821776</v>
      </c>
      <c r="H202" s="65">
        <v>66</v>
      </c>
      <c r="I202" s="68">
        <f t="shared" si="136"/>
        <v>33</v>
      </c>
      <c r="J202" s="74" t="s">
        <v>626</v>
      </c>
      <c r="K202" s="85">
        <v>60</v>
      </c>
      <c r="L202" s="90"/>
      <c r="M202" s="98">
        <f t="shared" si="134"/>
        <v>0</v>
      </c>
      <c r="N202" s="51">
        <f t="shared" si="135"/>
        <v>0</v>
      </c>
      <c r="O202" s="51">
        <v>4903000000</v>
      </c>
      <c r="P202" s="51">
        <f t="shared" si="137"/>
        <v>0</v>
      </c>
      <c r="Q202" s="215">
        <f t="shared" si="138"/>
        <v>0</v>
      </c>
      <c r="S202" s="51"/>
      <c r="T202" s="171" t="s">
        <v>992</v>
      </c>
    </row>
    <row r="203" spans="1:20" s="2" customFormat="1" ht="75.75" customHeight="1" x14ac:dyDescent="0.25">
      <c r="A203" s="5">
        <f t="shared" si="139"/>
        <v>6</v>
      </c>
      <c r="B203" s="13" t="s">
        <v>6</v>
      </c>
      <c r="C203" s="23"/>
      <c r="D203" s="36" t="s">
        <v>108</v>
      </c>
      <c r="E203" s="44"/>
      <c r="F203" s="47"/>
      <c r="G203" s="105">
        <v>9785000336373</v>
      </c>
      <c r="H203" s="65">
        <v>66</v>
      </c>
      <c r="I203" s="68">
        <f t="shared" si="136"/>
        <v>33</v>
      </c>
      <c r="J203" s="74" t="s">
        <v>627</v>
      </c>
      <c r="K203" s="85">
        <v>60</v>
      </c>
      <c r="L203" s="90"/>
      <c r="M203" s="98">
        <f t="shared" si="134"/>
        <v>0</v>
      </c>
      <c r="N203" s="51">
        <f t="shared" si="135"/>
        <v>0</v>
      </c>
      <c r="O203" s="51">
        <v>4903000000</v>
      </c>
      <c r="P203" s="51">
        <f t="shared" si="137"/>
        <v>0</v>
      </c>
      <c r="Q203" s="215">
        <f t="shared" si="138"/>
        <v>0</v>
      </c>
      <c r="S203" s="51"/>
      <c r="T203" s="171" t="s">
        <v>992</v>
      </c>
    </row>
    <row r="204" spans="1:20" s="2" customFormat="1" ht="75.75" customHeight="1" x14ac:dyDescent="0.25">
      <c r="A204" s="5">
        <f t="shared" si="139"/>
        <v>7</v>
      </c>
      <c r="B204" s="13" t="s">
        <v>6</v>
      </c>
      <c r="C204" s="23"/>
      <c r="D204" s="36" t="s">
        <v>109</v>
      </c>
      <c r="E204" s="27"/>
      <c r="F204" s="47"/>
      <c r="G204" s="105">
        <v>9785000336366</v>
      </c>
      <c r="H204" s="65">
        <v>66</v>
      </c>
      <c r="I204" s="68">
        <f t="shared" si="136"/>
        <v>33</v>
      </c>
      <c r="J204" s="74" t="s">
        <v>627</v>
      </c>
      <c r="K204" s="85">
        <v>60</v>
      </c>
      <c r="L204" s="90"/>
      <c r="M204" s="98">
        <f t="shared" si="134"/>
        <v>0</v>
      </c>
      <c r="N204" s="51">
        <f t="shared" si="135"/>
        <v>0</v>
      </c>
      <c r="O204" s="51">
        <v>4903000000</v>
      </c>
      <c r="P204" s="51">
        <f t="shared" si="137"/>
        <v>0</v>
      </c>
      <c r="Q204" s="215">
        <f t="shared" si="138"/>
        <v>0</v>
      </c>
      <c r="S204" s="51"/>
      <c r="T204" s="171" t="s">
        <v>992</v>
      </c>
    </row>
    <row r="205" spans="1:20" s="2" customFormat="1" ht="75.75" customHeight="1" x14ac:dyDescent="0.25">
      <c r="A205" s="5">
        <f t="shared" si="139"/>
        <v>8</v>
      </c>
      <c r="B205" s="13" t="s">
        <v>6</v>
      </c>
      <c r="C205" s="24" t="s">
        <v>30</v>
      </c>
      <c r="D205" s="36" t="s">
        <v>110</v>
      </c>
      <c r="E205" s="43" t="s">
        <v>544</v>
      </c>
      <c r="F205" s="47"/>
      <c r="G205" s="105">
        <v>9785000333174</v>
      </c>
      <c r="H205" s="65">
        <v>66</v>
      </c>
      <c r="I205" s="68">
        <f t="shared" si="136"/>
        <v>33</v>
      </c>
      <c r="J205" s="74" t="s">
        <v>811</v>
      </c>
      <c r="K205" s="85">
        <v>60</v>
      </c>
      <c r="L205" s="90"/>
      <c r="M205" s="98">
        <f t="shared" si="134"/>
        <v>0</v>
      </c>
      <c r="N205" s="51">
        <f t="shared" si="135"/>
        <v>0</v>
      </c>
      <c r="O205" s="51">
        <v>4903000000</v>
      </c>
      <c r="P205" s="51">
        <f t="shared" si="137"/>
        <v>0</v>
      </c>
      <c r="Q205" s="215">
        <f t="shared" si="138"/>
        <v>0</v>
      </c>
      <c r="S205" s="51"/>
      <c r="T205" s="171" t="s">
        <v>992</v>
      </c>
    </row>
    <row r="206" spans="1:20" s="2" customFormat="1" ht="75.75" customHeight="1" x14ac:dyDescent="0.25">
      <c r="A206" s="5">
        <f t="shared" si="139"/>
        <v>9</v>
      </c>
      <c r="B206" s="13"/>
      <c r="C206" s="23"/>
      <c r="D206" s="36" t="s">
        <v>111</v>
      </c>
      <c r="E206" s="44"/>
      <c r="F206" s="47"/>
      <c r="G206" s="105">
        <v>9785912821769</v>
      </c>
      <c r="H206" s="65">
        <v>66</v>
      </c>
      <c r="I206" s="68">
        <f t="shared" si="136"/>
        <v>33</v>
      </c>
      <c r="J206" s="74" t="s">
        <v>627</v>
      </c>
      <c r="K206" s="85">
        <v>60</v>
      </c>
      <c r="L206" s="90"/>
      <c r="M206" s="98">
        <f t="shared" si="134"/>
        <v>0</v>
      </c>
      <c r="N206" s="51">
        <f t="shared" si="135"/>
        <v>0</v>
      </c>
      <c r="O206" s="51">
        <v>4903000000</v>
      </c>
      <c r="P206" s="51">
        <f t="shared" si="137"/>
        <v>0</v>
      </c>
      <c r="Q206" s="215">
        <f t="shared" si="138"/>
        <v>0</v>
      </c>
      <c r="S206" s="51"/>
      <c r="T206" s="171" t="s">
        <v>992</v>
      </c>
    </row>
    <row r="207" spans="1:20" s="2" customFormat="1" ht="75.75" customHeight="1" x14ac:dyDescent="0.25">
      <c r="A207" s="5">
        <f t="shared" si="139"/>
        <v>10</v>
      </c>
      <c r="B207" s="13"/>
      <c r="C207" s="24" t="s">
        <v>30</v>
      </c>
      <c r="D207" s="36" t="s">
        <v>938</v>
      </c>
      <c r="E207" s="44"/>
      <c r="F207" s="47"/>
      <c r="G207" s="105">
        <v>9785000333105</v>
      </c>
      <c r="H207" s="65">
        <v>66</v>
      </c>
      <c r="I207" s="68">
        <f>ROUND((100-$L$4)/100*H207,1)</f>
        <v>33</v>
      </c>
      <c r="J207" s="74" t="s">
        <v>811</v>
      </c>
      <c r="K207" s="85">
        <v>60</v>
      </c>
      <c r="L207" s="90"/>
      <c r="M207" s="98">
        <f>L207*I207</f>
        <v>0</v>
      </c>
      <c r="N207" s="51">
        <f>L207*3.6/60</f>
        <v>0</v>
      </c>
      <c r="O207" s="51">
        <v>4903000000</v>
      </c>
      <c r="P207" s="51">
        <f t="shared" si="137"/>
        <v>0</v>
      </c>
      <c r="Q207" s="215">
        <f t="shared" si="138"/>
        <v>0</v>
      </c>
      <c r="S207" s="51"/>
      <c r="T207" s="171" t="s">
        <v>992</v>
      </c>
    </row>
    <row r="208" spans="1:20" s="2" customFormat="1" ht="75.75" customHeight="1" x14ac:dyDescent="0.25">
      <c r="A208" s="5">
        <f t="shared" si="139"/>
        <v>11</v>
      </c>
      <c r="B208" s="13" t="s">
        <v>6</v>
      </c>
      <c r="C208" s="23"/>
      <c r="D208" s="36" t="s">
        <v>112</v>
      </c>
      <c r="E208" s="44"/>
      <c r="F208" s="47" t="s">
        <v>560</v>
      </c>
      <c r="G208" s="105">
        <v>9785912826948</v>
      </c>
      <c r="H208" s="65">
        <v>66</v>
      </c>
      <c r="I208" s="68">
        <f t="shared" si="136"/>
        <v>33</v>
      </c>
      <c r="J208" s="74" t="s">
        <v>627</v>
      </c>
      <c r="K208" s="85">
        <v>60</v>
      </c>
      <c r="L208" s="90"/>
      <c r="M208" s="98">
        <f t="shared" si="134"/>
        <v>0</v>
      </c>
      <c r="N208" s="51">
        <f t="shared" si="135"/>
        <v>0</v>
      </c>
      <c r="O208" s="51">
        <v>4903000000</v>
      </c>
      <c r="P208" s="51">
        <f t="shared" si="137"/>
        <v>0</v>
      </c>
      <c r="Q208" s="215">
        <f t="shared" si="138"/>
        <v>0</v>
      </c>
      <c r="S208" s="51"/>
      <c r="T208" s="171" t="s">
        <v>992</v>
      </c>
    </row>
    <row r="209" spans="1:20" s="2" customFormat="1" ht="75.75" customHeight="1" x14ac:dyDescent="0.25">
      <c r="A209" s="5">
        <f t="shared" si="139"/>
        <v>12</v>
      </c>
      <c r="B209" s="13" t="s">
        <v>6</v>
      </c>
      <c r="C209" s="23"/>
      <c r="D209" s="36" t="s">
        <v>113</v>
      </c>
      <c r="E209" s="27"/>
      <c r="F209" s="47"/>
      <c r="G209" s="105">
        <v>9785000336380</v>
      </c>
      <c r="H209" s="65">
        <v>66</v>
      </c>
      <c r="I209" s="68">
        <f t="shared" si="136"/>
        <v>33</v>
      </c>
      <c r="J209" s="74" t="s">
        <v>627</v>
      </c>
      <c r="K209" s="85">
        <v>60</v>
      </c>
      <c r="L209" s="90"/>
      <c r="M209" s="98">
        <f t="shared" si="134"/>
        <v>0</v>
      </c>
      <c r="N209" s="51">
        <f t="shared" si="135"/>
        <v>0</v>
      </c>
      <c r="O209" s="51">
        <v>4903000000</v>
      </c>
      <c r="P209" s="51">
        <f t="shared" si="137"/>
        <v>0</v>
      </c>
      <c r="Q209" s="215">
        <f t="shared" si="138"/>
        <v>0</v>
      </c>
      <c r="S209" s="51"/>
      <c r="T209" s="171" t="s">
        <v>992</v>
      </c>
    </row>
    <row r="210" spans="1:20" s="2" customFormat="1" ht="75.75" customHeight="1" x14ac:dyDescent="0.25">
      <c r="A210" s="5">
        <f t="shared" si="139"/>
        <v>13</v>
      </c>
      <c r="B210" s="13" t="s">
        <v>6</v>
      </c>
      <c r="C210" s="23"/>
      <c r="D210" s="36" t="s">
        <v>36</v>
      </c>
      <c r="E210" s="27"/>
      <c r="F210" s="47" t="s">
        <v>560</v>
      </c>
      <c r="G210" s="105">
        <v>9785912821745</v>
      </c>
      <c r="H210" s="65">
        <v>66</v>
      </c>
      <c r="I210" s="68">
        <f>ROUND((100-$L$4)/100*H210,1)</f>
        <v>33</v>
      </c>
      <c r="J210" s="74" t="s">
        <v>626</v>
      </c>
      <c r="K210" s="85">
        <v>60</v>
      </c>
      <c r="L210" s="90"/>
      <c r="M210" s="98">
        <f t="shared" si="134"/>
        <v>0</v>
      </c>
      <c r="N210" s="51">
        <f t="shared" si="135"/>
        <v>0</v>
      </c>
      <c r="O210" s="51">
        <v>4903000000</v>
      </c>
      <c r="P210" s="51">
        <f t="shared" si="137"/>
        <v>0</v>
      </c>
      <c r="Q210" s="215">
        <f t="shared" si="138"/>
        <v>0</v>
      </c>
      <c r="S210" s="51"/>
      <c r="T210" s="171" t="s">
        <v>992</v>
      </c>
    </row>
    <row r="211" spans="1:20" s="2" customFormat="1" ht="75.75" customHeight="1" x14ac:dyDescent="0.25">
      <c r="A211" s="5">
        <f t="shared" si="139"/>
        <v>14</v>
      </c>
      <c r="B211" s="13"/>
      <c r="C211" s="23"/>
      <c r="D211" s="36" t="s">
        <v>1155</v>
      </c>
      <c r="E211" s="27"/>
      <c r="F211" s="47"/>
      <c r="G211" s="105">
        <v>9785912826917</v>
      </c>
      <c r="H211" s="65">
        <v>66</v>
      </c>
      <c r="I211" s="68">
        <f t="shared" ref="I211" si="140">ROUND((100-$L$4)/100*H211,1)</f>
        <v>33</v>
      </c>
      <c r="J211" s="74" t="s">
        <v>623</v>
      </c>
      <c r="K211" s="85">
        <v>60</v>
      </c>
      <c r="L211" s="90"/>
      <c r="M211" s="98">
        <f t="shared" ref="M211" si="141">L211*I211</f>
        <v>0</v>
      </c>
      <c r="N211" s="51">
        <f t="shared" ref="N211" si="142">L211*2.75/15</f>
        <v>0</v>
      </c>
      <c r="O211" s="51">
        <v>4903000000</v>
      </c>
      <c r="P211" s="51"/>
      <c r="Q211" s="215"/>
      <c r="S211" s="51"/>
      <c r="T211" s="171"/>
    </row>
    <row r="212" spans="1:20" s="9" customFormat="1" ht="45" customHeight="1" x14ac:dyDescent="0.25">
      <c r="A212" s="237" t="s">
        <v>654</v>
      </c>
      <c r="B212" s="238"/>
      <c r="C212" s="238"/>
      <c r="D212" s="238"/>
      <c r="E212" s="238"/>
      <c r="F212" s="238"/>
      <c r="G212" s="238"/>
      <c r="H212" s="238"/>
      <c r="I212" s="238"/>
      <c r="J212" s="238"/>
      <c r="K212" s="259"/>
      <c r="L212" s="93"/>
      <c r="M212" s="98"/>
      <c r="N212" s="51"/>
      <c r="O212" s="51"/>
      <c r="P212" s="51"/>
      <c r="Q212" s="51"/>
      <c r="S212" s="169"/>
      <c r="T212" s="169"/>
    </row>
    <row r="213" spans="1:20" s="2" customFormat="1" ht="57" customHeight="1" x14ac:dyDescent="0.25">
      <c r="A213" s="6"/>
      <c r="B213" s="15"/>
      <c r="C213" s="15"/>
      <c r="D213" s="39" t="s">
        <v>114</v>
      </c>
      <c r="E213" s="108"/>
      <c r="F213" s="239" t="s">
        <v>670</v>
      </c>
      <c r="G213" s="239"/>
      <c r="H213" s="239"/>
      <c r="I213" s="239"/>
      <c r="J213" s="239"/>
      <c r="K213" s="240"/>
      <c r="L213" s="94"/>
      <c r="M213" s="98"/>
      <c r="N213" s="51"/>
      <c r="O213" s="51"/>
      <c r="P213" s="51"/>
      <c r="Q213" s="51"/>
      <c r="S213" s="51"/>
      <c r="T213" s="51"/>
    </row>
    <row r="214" spans="1:20" s="2" customFormat="1" ht="111.75" customHeight="1" x14ac:dyDescent="0.25">
      <c r="A214" s="5">
        <v>1</v>
      </c>
      <c r="B214" s="13"/>
      <c r="C214" s="24" t="s">
        <v>30</v>
      </c>
      <c r="D214" s="36" t="s">
        <v>115</v>
      </c>
      <c r="E214" s="43" t="s">
        <v>544</v>
      </c>
      <c r="F214" s="47"/>
      <c r="G214" s="105">
        <v>9785000336588</v>
      </c>
      <c r="H214" s="65">
        <v>36</v>
      </c>
      <c r="I214" s="68">
        <f>ROUND((100-$L$4)/100*H214,1)</f>
        <v>18</v>
      </c>
      <c r="J214" s="76" t="s">
        <v>1005</v>
      </c>
      <c r="K214" s="85">
        <v>50</v>
      </c>
      <c r="L214" s="110"/>
      <c r="M214" s="98">
        <f>L214*I214</f>
        <v>0</v>
      </c>
      <c r="N214" s="51">
        <f>L214*1.75/50</f>
        <v>0</v>
      </c>
      <c r="O214" s="51">
        <v>4903000000</v>
      </c>
      <c r="P214" s="51">
        <f>TRUNC(L214/K214,0)*K214</f>
        <v>0</v>
      </c>
      <c r="Q214" s="215">
        <f>L214-P214</f>
        <v>0</v>
      </c>
      <c r="S214" s="51"/>
      <c r="T214" s="171" t="s">
        <v>993</v>
      </c>
    </row>
    <row r="215" spans="1:20" s="2" customFormat="1" ht="72" customHeight="1" x14ac:dyDescent="0.25">
      <c r="A215" s="126"/>
      <c r="B215" s="127"/>
      <c r="C215" s="128"/>
      <c r="D215" s="129" t="s">
        <v>803</v>
      </c>
      <c r="E215" s="130"/>
      <c r="F215" s="131" t="s">
        <v>790</v>
      </c>
      <c r="G215" s="154"/>
      <c r="H215" s="172">
        <v>36</v>
      </c>
      <c r="I215" s="133">
        <f>ROUND((100-$L$4)/100*H215,1)</f>
        <v>18</v>
      </c>
      <c r="J215" s="134" t="s">
        <v>623</v>
      </c>
      <c r="K215" s="113">
        <v>50</v>
      </c>
      <c r="L215" s="110"/>
      <c r="M215" s="135"/>
      <c r="N215" s="51"/>
      <c r="O215" s="51"/>
      <c r="P215" s="51"/>
      <c r="Q215" s="51"/>
      <c r="S215" s="51"/>
      <c r="T215" s="51"/>
    </row>
    <row r="216" spans="1:20" s="2" customFormat="1" ht="66.75" customHeight="1" x14ac:dyDescent="0.25">
      <c r="A216" s="126"/>
      <c r="B216" s="127"/>
      <c r="C216" s="128"/>
      <c r="D216" s="129" t="s">
        <v>799</v>
      </c>
      <c r="E216" s="130"/>
      <c r="F216" s="131" t="s">
        <v>798</v>
      </c>
      <c r="G216" s="154"/>
      <c r="H216" s="172">
        <v>28</v>
      </c>
      <c r="I216" s="133">
        <f>ROUND((100-$L$4)/100*H216,1)</f>
        <v>14</v>
      </c>
      <c r="J216" s="134" t="s">
        <v>623</v>
      </c>
      <c r="K216" s="113">
        <v>50</v>
      </c>
      <c r="L216" s="110"/>
      <c r="M216" s="135"/>
      <c r="N216" s="51"/>
      <c r="O216" s="51"/>
      <c r="P216" s="51"/>
      <c r="Q216" s="51"/>
      <c r="S216" s="51"/>
      <c r="T216" s="51"/>
    </row>
    <row r="217" spans="1:20" s="2" customFormat="1" ht="66.75" customHeight="1" x14ac:dyDescent="0.25">
      <c r="A217" s="126"/>
      <c r="B217" s="127"/>
      <c r="C217" s="128"/>
      <c r="D217" s="129" t="s">
        <v>884</v>
      </c>
      <c r="E217" s="130"/>
      <c r="F217" s="131" t="s">
        <v>881</v>
      </c>
      <c r="G217" s="154"/>
      <c r="H217" s="132">
        <v>48</v>
      </c>
      <c r="I217" s="133">
        <f>ROUND((100-$L$4)/100*H217,1)</f>
        <v>24</v>
      </c>
      <c r="J217" s="134" t="s">
        <v>811</v>
      </c>
      <c r="K217" s="113">
        <v>50</v>
      </c>
      <c r="L217" s="110"/>
      <c r="M217" s="135"/>
      <c r="N217" s="51"/>
      <c r="O217" s="51"/>
      <c r="P217" s="51"/>
      <c r="Q217" s="51"/>
      <c r="S217" s="51"/>
      <c r="T217" s="51"/>
    </row>
    <row r="218" spans="1:20" s="2" customFormat="1" ht="66.75" customHeight="1" x14ac:dyDescent="0.25">
      <c r="A218" s="126"/>
      <c r="B218" s="127"/>
      <c r="C218" s="128"/>
      <c r="D218" s="129" t="s">
        <v>1010</v>
      </c>
      <c r="E218" s="130"/>
      <c r="F218" s="131" t="s">
        <v>1009</v>
      </c>
      <c r="G218" s="154"/>
      <c r="H218" s="132">
        <v>48</v>
      </c>
      <c r="I218" s="133">
        <f>ROUND((100-$L$4)/100*H218,1)</f>
        <v>24</v>
      </c>
      <c r="J218" s="134" t="s">
        <v>1057</v>
      </c>
      <c r="K218" s="113">
        <v>50</v>
      </c>
      <c r="L218" s="110"/>
      <c r="M218" s="135"/>
      <c r="N218" s="51"/>
      <c r="O218" s="51"/>
      <c r="P218" s="51"/>
      <c r="Q218" s="51"/>
      <c r="S218" s="51"/>
      <c r="T218" s="51"/>
    </row>
    <row r="219" spans="1:20" s="2" customFormat="1" ht="111.75" customHeight="1" x14ac:dyDescent="0.25">
      <c r="A219" s="5">
        <f>A214+1</f>
        <v>2</v>
      </c>
      <c r="B219" s="13" t="s">
        <v>7</v>
      </c>
      <c r="C219" s="24" t="s">
        <v>30</v>
      </c>
      <c r="D219" s="37" t="s">
        <v>116</v>
      </c>
      <c r="E219" s="43" t="s">
        <v>544</v>
      </c>
      <c r="F219" s="47" t="s">
        <v>560</v>
      </c>
      <c r="G219" s="105">
        <v>9785000336649</v>
      </c>
      <c r="H219" s="65">
        <v>36</v>
      </c>
      <c r="I219" s="68">
        <f t="shared" ref="I219:I230" si="143">ROUND((100-$L$4)/100*H219,1)</f>
        <v>18</v>
      </c>
      <c r="J219" s="76" t="s">
        <v>811</v>
      </c>
      <c r="K219" s="85">
        <v>50</v>
      </c>
      <c r="L219" s="110"/>
      <c r="M219" s="98">
        <f t="shared" ref="M219:M232" si="144">L219*I219</f>
        <v>0</v>
      </c>
      <c r="N219" s="51">
        <f t="shared" ref="N219:N232" si="145">L219*1.75/50</f>
        <v>0</v>
      </c>
      <c r="O219" s="51">
        <v>4903000000</v>
      </c>
      <c r="P219" s="51">
        <f t="shared" ref="P219:P232" si="146">TRUNC(L219/K219,0)*K219</f>
        <v>0</v>
      </c>
      <c r="Q219" s="215">
        <f t="shared" ref="Q219:Q232" si="147">L219-P219</f>
        <v>0</v>
      </c>
      <c r="S219" s="51"/>
      <c r="T219" s="171" t="s">
        <v>993</v>
      </c>
    </row>
    <row r="220" spans="1:20" s="2" customFormat="1" ht="111.75" customHeight="1" x14ac:dyDescent="0.25">
      <c r="A220" s="5">
        <f t="shared" ref="A220:A232" si="148">A219+1</f>
        <v>3</v>
      </c>
      <c r="B220" s="13" t="s">
        <v>7</v>
      </c>
      <c r="C220" s="28"/>
      <c r="D220" s="37" t="s">
        <v>117</v>
      </c>
      <c r="E220" s="43" t="s">
        <v>544</v>
      </c>
      <c r="F220" s="47" t="s">
        <v>560</v>
      </c>
      <c r="G220" s="105">
        <v>9785000336205</v>
      </c>
      <c r="H220" s="65">
        <v>36</v>
      </c>
      <c r="I220" s="68">
        <f t="shared" si="143"/>
        <v>18</v>
      </c>
      <c r="J220" s="76" t="s">
        <v>624</v>
      </c>
      <c r="K220" s="85">
        <v>50</v>
      </c>
      <c r="L220" s="110"/>
      <c r="M220" s="98">
        <f t="shared" si="144"/>
        <v>0</v>
      </c>
      <c r="N220" s="51">
        <f t="shared" si="145"/>
        <v>0</v>
      </c>
      <c r="O220" s="51">
        <v>4903000000</v>
      </c>
      <c r="P220" s="51">
        <f t="shared" si="146"/>
        <v>0</v>
      </c>
      <c r="Q220" s="215">
        <f t="shared" si="147"/>
        <v>0</v>
      </c>
      <c r="S220" s="51"/>
      <c r="T220" s="171" t="s">
        <v>993</v>
      </c>
    </row>
    <row r="221" spans="1:20" s="2" customFormat="1" ht="111.75" customHeight="1" x14ac:dyDescent="0.25">
      <c r="A221" s="5">
        <f t="shared" si="148"/>
        <v>4</v>
      </c>
      <c r="B221" s="13" t="s">
        <v>7</v>
      </c>
      <c r="C221" s="24" t="s">
        <v>30</v>
      </c>
      <c r="D221" s="37" t="s">
        <v>118</v>
      </c>
      <c r="E221" s="43" t="s">
        <v>544</v>
      </c>
      <c r="F221" s="47" t="s">
        <v>560</v>
      </c>
      <c r="G221" s="105">
        <v>9785000335314</v>
      </c>
      <c r="H221" s="65">
        <v>36</v>
      </c>
      <c r="I221" s="68">
        <f>ROUND((100-$L$4)/100*H221,1)</f>
        <v>18</v>
      </c>
      <c r="J221" s="76" t="s">
        <v>811</v>
      </c>
      <c r="K221" s="85">
        <v>50</v>
      </c>
      <c r="L221" s="110"/>
      <c r="M221" s="98">
        <f>L221*I221</f>
        <v>0</v>
      </c>
      <c r="N221" s="51">
        <f>L221*1.75/50</f>
        <v>0</v>
      </c>
      <c r="O221" s="51">
        <v>4903000000</v>
      </c>
      <c r="P221" s="51">
        <f t="shared" si="146"/>
        <v>0</v>
      </c>
      <c r="Q221" s="215">
        <f t="shared" si="147"/>
        <v>0</v>
      </c>
      <c r="S221" s="51"/>
      <c r="T221" s="171" t="s">
        <v>993</v>
      </c>
    </row>
    <row r="222" spans="1:20" s="2" customFormat="1" ht="111.75" customHeight="1" x14ac:dyDescent="0.25">
      <c r="A222" s="5">
        <f t="shared" si="148"/>
        <v>5</v>
      </c>
      <c r="B222" s="13" t="s">
        <v>7</v>
      </c>
      <c r="C222" s="28"/>
      <c r="D222" s="37" t="s">
        <v>119</v>
      </c>
      <c r="E222" s="43" t="s">
        <v>544</v>
      </c>
      <c r="F222" s="47" t="s">
        <v>560</v>
      </c>
      <c r="G222" s="105">
        <v>9785000335321</v>
      </c>
      <c r="H222" s="65">
        <v>36</v>
      </c>
      <c r="I222" s="68">
        <f t="shared" si="143"/>
        <v>18</v>
      </c>
      <c r="J222" s="76" t="s">
        <v>920</v>
      </c>
      <c r="K222" s="85">
        <v>50</v>
      </c>
      <c r="L222" s="110"/>
      <c r="M222" s="98">
        <f t="shared" si="144"/>
        <v>0</v>
      </c>
      <c r="N222" s="51">
        <f t="shared" si="145"/>
        <v>0</v>
      </c>
      <c r="O222" s="51">
        <v>4903000000</v>
      </c>
      <c r="P222" s="51">
        <f t="shared" si="146"/>
        <v>0</v>
      </c>
      <c r="Q222" s="215">
        <f t="shared" si="147"/>
        <v>0</v>
      </c>
      <c r="S222" s="51"/>
      <c r="T222" s="171" t="s">
        <v>993</v>
      </c>
    </row>
    <row r="223" spans="1:20" s="2" customFormat="1" ht="111.75" customHeight="1" x14ac:dyDescent="0.25">
      <c r="A223" s="5">
        <f t="shared" si="148"/>
        <v>6</v>
      </c>
      <c r="B223" s="13" t="s">
        <v>7</v>
      </c>
      <c r="C223" s="24" t="s">
        <v>30</v>
      </c>
      <c r="D223" s="37" t="s">
        <v>120</v>
      </c>
      <c r="E223" s="43" t="s">
        <v>544</v>
      </c>
      <c r="F223" s="47" t="s">
        <v>560</v>
      </c>
      <c r="G223" s="105">
        <v>9785000336656</v>
      </c>
      <c r="H223" s="65">
        <v>36</v>
      </c>
      <c r="I223" s="68">
        <f t="shared" si="143"/>
        <v>18</v>
      </c>
      <c r="J223" s="76" t="s">
        <v>811</v>
      </c>
      <c r="K223" s="85">
        <v>50</v>
      </c>
      <c r="L223" s="110"/>
      <c r="M223" s="98">
        <f t="shared" si="144"/>
        <v>0</v>
      </c>
      <c r="N223" s="51">
        <f t="shared" si="145"/>
        <v>0</v>
      </c>
      <c r="O223" s="51">
        <v>4903000000</v>
      </c>
      <c r="P223" s="51">
        <f t="shared" si="146"/>
        <v>0</v>
      </c>
      <c r="Q223" s="215">
        <f t="shared" si="147"/>
        <v>0</v>
      </c>
      <c r="S223" s="51"/>
      <c r="T223" s="171" t="s">
        <v>993</v>
      </c>
    </row>
    <row r="224" spans="1:20" s="2" customFormat="1" ht="111.75" customHeight="1" x14ac:dyDescent="0.25">
      <c r="A224" s="5">
        <f t="shared" si="148"/>
        <v>7</v>
      </c>
      <c r="B224" s="13" t="s">
        <v>7</v>
      </c>
      <c r="C224" s="24" t="s">
        <v>30</v>
      </c>
      <c r="D224" s="37" t="s">
        <v>121</v>
      </c>
      <c r="E224" s="43" t="s">
        <v>544</v>
      </c>
      <c r="F224" s="47" t="s">
        <v>560</v>
      </c>
      <c r="G224" s="105">
        <v>9785000335291</v>
      </c>
      <c r="H224" s="65">
        <v>36</v>
      </c>
      <c r="I224" s="68">
        <f t="shared" si="143"/>
        <v>18</v>
      </c>
      <c r="J224" s="76" t="s">
        <v>811</v>
      </c>
      <c r="K224" s="85">
        <v>50</v>
      </c>
      <c r="L224" s="110"/>
      <c r="M224" s="98">
        <f t="shared" si="144"/>
        <v>0</v>
      </c>
      <c r="N224" s="51">
        <f t="shared" si="145"/>
        <v>0</v>
      </c>
      <c r="O224" s="51">
        <v>4903000000</v>
      </c>
      <c r="P224" s="51">
        <f t="shared" si="146"/>
        <v>0</v>
      </c>
      <c r="Q224" s="215">
        <f t="shared" si="147"/>
        <v>0</v>
      </c>
      <c r="S224" s="51"/>
      <c r="T224" s="171" t="s">
        <v>993</v>
      </c>
    </row>
    <row r="225" spans="1:20" s="2" customFormat="1" ht="111.75" customHeight="1" x14ac:dyDescent="0.25">
      <c r="A225" s="5">
        <f t="shared" si="148"/>
        <v>8</v>
      </c>
      <c r="B225" s="13"/>
      <c r="C225" s="24" t="s">
        <v>30</v>
      </c>
      <c r="D225" s="37" t="s">
        <v>122</v>
      </c>
      <c r="E225" s="43" t="s">
        <v>544</v>
      </c>
      <c r="F225" s="47"/>
      <c r="G225" s="105">
        <v>9785000335345</v>
      </c>
      <c r="H225" s="65">
        <v>36</v>
      </c>
      <c r="I225" s="68">
        <f>ROUND((100-$L$4)/100*H225,1)</f>
        <v>18</v>
      </c>
      <c r="J225" s="76" t="s">
        <v>811</v>
      </c>
      <c r="K225" s="85">
        <v>50</v>
      </c>
      <c r="L225" s="110"/>
      <c r="M225" s="98">
        <f t="shared" si="144"/>
        <v>0</v>
      </c>
      <c r="N225" s="51">
        <f t="shared" si="145"/>
        <v>0</v>
      </c>
      <c r="O225" s="51">
        <v>4903000000</v>
      </c>
      <c r="P225" s="51">
        <f t="shared" si="146"/>
        <v>0</v>
      </c>
      <c r="Q225" s="215">
        <f t="shared" si="147"/>
        <v>0</v>
      </c>
      <c r="S225" s="51"/>
      <c r="T225" s="171" t="s">
        <v>993</v>
      </c>
    </row>
    <row r="226" spans="1:20" s="2" customFormat="1" ht="111.75" customHeight="1" x14ac:dyDescent="0.25">
      <c r="A226" s="5">
        <f t="shared" si="148"/>
        <v>9</v>
      </c>
      <c r="B226" s="13" t="s">
        <v>7</v>
      </c>
      <c r="C226" s="24" t="s">
        <v>30</v>
      </c>
      <c r="D226" s="37" t="s">
        <v>123</v>
      </c>
      <c r="E226" s="43" t="s">
        <v>544</v>
      </c>
      <c r="F226" s="47" t="s">
        <v>560</v>
      </c>
      <c r="G226" s="105">
        <v>9785000336212</v>
      </c>
      <c r="H226" s="65">
        <v>36</v>
      </c>
      <c r="I226" s="68">
        <f t="shared" si="143"/>
        <v>18</v>
      </c>
      <c r="J226" s="76" t="s">
        <v>811</v>
      </c>
      <c r="K226" s="85">
        <v>50</v>
      </c>
      <c r="L226" s="110"/>
      <c r="M226" s="98">
        <f t="shared" si="144"/>
        <v>0</v>
      </c>
      <c r="N226" s="51">
        <f t="shared" si="145"/>
        <v>0</v>
      </c>
      <c r="O226" s="51">
        <v>4903000000</v>
      </c>
      <c r="P226" s="51">
        <f t="shared" si="146"/>
        <v>0</v>
      </c>
      <c r="Q226" s="215">
        <f t="shared" si="147"/>
        <v>0</v>
      </c>
      <c r="S226" s="51"/>
      <c r="T226" s="171" t="s">
        <v>993</v>
      </c>
    </row>
    <row r="227" spans="1:20" s="2" customFormat="1" ht="111.75" customHeight="1" x14ac:dyDescent="0.25">
      <c r="A227" s="5">
        <f t="shared" si="148"/>
        <v>10</v>
      </c>
      <c r="B227" s="13" t="s">
        <v>7</v>
      </c>
      <c r="C227" s="24" t="s">
        <v>30</v>
      </c>
      <c r="D227" s="37" t="s">
        <v>124</v>
      </c>
      <c r="E227" s="43" t="s">
        <v>544</v>
      </c>
      <c r="F227" s="47" t="s">
        <v>560</v>
      </c>
      <c r="G227" s="105">
        <v>9785000336663</v>
      </c>
      <c r="H227" s="65">
        <v>36</v>
      </c>
      <c r="I227" s="68">
        <f t="shared" si="143"/>
        <v>18</v>
      </c>
      <c r="J227" s="76" t="s">
        <v>811</v>
      </c>
      <c r="K227" s="85">
        <v>50</v>
      </c>
      <c r="L227" s="110"/>
      <c r="M227" s="98">
        <f t="shared" si="144"/>
        <v>0</v>
      </c>
      <c r="N227" s="51">
        <f t="shared" si="145"/>
        <v>0</v>
      </c>
      <c r="O227" s="51">
        <v>4903000000</v>
      </c>
      <c r="P227" s="51">
        <f t="shared" si="146"/>
        <v>0</v>
      </c>
      <c r="Q227" s="215">
        <f t="shared" si="147"/>
        <v>0</v>
      </c>
      <c r="S227" s="51"/>
      <c r="T227" s="171" t="s">
        <v>993</v>
      </c>
    </row>
    <row r="228" spans="1:20" s="2" customFormat="1" ht="111.75" customHeight="1" x14ac:dyDescent="0.25">
      <c r="A228" s="5">
        <f t="shared" si="148"/>
        <v>11</v>
      </c>
      <c r="B228" s="13"/>
      <c r="C228" s="24" t="s">
        <v>30</v>
      </c>
      <c r="D228" s="37" t="s">
        <v>125</v>
      </c>
      <c r="E228" s="43" t="s">
        <v>544</v>
      </c>
      <c r="F228" s="47"/>
      <c r="G228" s="105">
        <v>9785000336595</v>
      </c>
      <c r="H228" s="65">
        <v>36</v>
      </c>
      <c r="I228" s="68">
        <f>ROUND((100-$L$4)/100*H228,1)</f>
        <v>18</v>
      </c>
      <c r="J228" s="76" t="s">
        <v>811</v>
      </c>
      <c r="K228" s="85">
        <v>50</v>
      </c>
      <c r="L228" s="110"/>
      <c r="M228" s="98">
        <f t="shared" si="144"/>
        <v>0</v>
      </c>
      <c r="N228" s="51">
        <f t="shared" si="145"/>
        <v>0</v>
      </c>
      <c r="O228" s="51">
        <v>4903000000</v>
      </c>
      <c r="P228" s="51">
        <f t="shared" si="146"/>
        <v>0</v>
      </c>
      <c r="Q228" s="215">
        <f t="shared" si="147"/>
        <v>0</v>
      </c>
      <c r="S228" s="51"/>
      <c r="T228" s="171" t="s">
        <v>993</v>
      </c>
    </row>
    <row r="229" spans="1:20" s="2" customFormat="1" ht="111.75" customHeight="1" x14ac:dyDescent="0.25">
      <c r="A229" s="5">
        <f t="shared" si="148"/>
        <v>12</v>
      </c>
      <c r="B229" s="13"/>
      <c r="C229" s="24" t="s">
        <v>30</v>
      </c>
      <c r="D229" s="37" t="s">
        <v>126</v>
      </c>
      <c r="E229" s="43" t="s">
        <v>544</v>
      </c>
      <c r="F229" s="47"/>
      <c r="G229" s="105">
        <v>9785000335369</v>
      </c>
      <c r="H229" s="65">
        <v>36</v>
      </c>
      <c r="I229" s="68">
        <f>ROUND((100-$L$4)/100*H229,1)</f>
        <v>18</v>
      </c>
      <c r="J229" s="76" t="s">
        <v>623</v>
      </c>
      <c r="K229" s="85">
        <v>50</v>
      </c>
      <c r="L229" s="110"/>
      <c r="M229" s="98">
        <f t="shared" si="144"/>
        <v>0</v>
      </c>
      <c r="N229" s="51">
        <f t="shared" si="145"/>
        <v>0</v>
      </c>
      <c r="O229" s="51">
        <v>4903000000</v>
      </c>
      <c r="P229" s="51">
        <f t="shared" si="146"/>
        <v>0</v>
      </c>
      <c r="Q229" s="215">
        <f t="shared" si="147"/>
        <v>0</v>
      </c>
      <c r="S229" s="51"/>
      <c r="T229" s="171" t="s">
        <v>993</v>
      </c>
    </row>
    <row r="230" spans="1:20" s="2" customFormat="1" ht="111.75" customHeight="1" x14ac:dyDescent="0.25">
      <c r="A230" s="5">
        <f t="shared" si="148"/>
        <v>13</v>
      </c>
      <c r="B230" s="13"/>
      <c r="C230" s="24" t="s">
        <v>30</v>
      </c>
      <c r="D230" s="37" t="s">
        <v>90</v>
      </c>
      <c r="E230" s="43" t="s">
        <v>544</v>
      </c>
      <c r="F230" s="47" t="s">
        <v>560</v>
      </c>
      <c r="G230" s="105">
        <v>9785000335307</v>
      </c>
      <c r="H230" s="65">
        <v>36</v>
      </c>
      <c r="I230" s="68">
        <f t="shared" si="143"/>
        <v>18</v>
      </c>
      <c r="J230" s="76" t="s">
        <v>811</v>
      </c>
      <c r="K230" s="85">
        <v>50</v>
      </c>
      <c r="L230" s="110"/>
      <c r="M230" s="98">
        <f t="shared" si="144"/>
        <v>0</v>
      </c>
      <c r="N230" s="51">
        <f t="shared" si="145"/>
        <v>0</v>
      </c>
      <c r="O230" s="51">
        <v>4903000000</v>
      </c>
      <c r="P230" s="51">
        <f t="shared" si="146"/>
        <v>0</v>
      </c>
      <c r="Q230" s="215">
        <f t="shared" si="147"/>
        <v>0</v>
      </c>
      <c r="S230" s="51"/>
      <c r="T230" s="171" t="s">
        <v>993</v>
      </c>
    </row>
    <row r="231" spans="1:20" s="2" customFormat="1" ht="111.75" customHeight="1" x14ac:dyDescent="0.25">
      <c r="A231" s="5">
        <f t="shared" si="148"/>
        <v>14</v>
      </c>
      <c r="B231" s="13"/>
      <c r="C231" s="24" t="s">
        <v>30</v>
      </c>
      <c r="D231" s="37" t="s">
        <v>104</v>
      </c>
      <c r="E231" s="43" t="s">
        <v>544</v>
      </c>
      <c r="F231" s="47"/>
      <c r="G231" s="105">
        <v>9785000335352</v>
      </c>
      <c r="H231" s="65">
        <v>36</v>
      </c>
      <c r="I231" s="68">
        <f>ROUND((100-$L$4)/100*H231,1)</f>
        <v>18</v>
      </c>
      <c r="J231" s="76" t="s">
        <v>1005</v>
      </c>
      <c r="K231" s="85">
        <v>50</v>
      </c>
      <c r="L231" s="110"/>
      <c r="M231" s="98">
        <f t="shared" si="144"/>
        <v>0</v>
      </c>
      <c r="N231" s="51">
        <f t="shared" si="145"/>
        <v>0</v>
      </c>
      <c r="O231" s="51">
        <v>4903000000</v>
      </c>
      <c r="P231" s="51">
        <f t="shared" si="146"/>
        <v>0</v>
      </c>
      <c r="Q231" s="215">
        <f t="shared" si="147"/>
        <v>0</v>
      </c>
      <c r="S231" s="51"/>
      <c r="T231" s="171" t="s">
        <v>993</v>
      </c>
    </row>
    <row r="232" spans="1:20" s="9" customFormat="1" ht="111.75" customHeight="1" x14ac:dyDescent="0.25">
      <c r="A232" s="5">
        <f t="shared" si="148"/>
        <v>15</v>
      </c>
      <c r="B232" s="13"/>
      <c r="C232" s="24" t="s">
        <v>30</v>
      </c>
      <c r="D232" s="37" t="s">
        <v>127</v>
      </c>
      <c r="E232" s="43" t="s">
        <v>544</v>
      </c>
      <c r="F232" s="47"/>
      <c r="G232" s="105">
        <v>9785000335338</v>
      </c>
      <c r="H232" s="65">
        <v>36</v>
      </c>
      <c r="I232" s="68">
        <f>ROUND((100-$L$4)/100*H232,1)</f>
        <v>18</v>
      </c>
      <c r="J232" s="76" t="s">
        <v>811</v>
      </c>
      <c r="K232" s="85">
        <v>50</v>
      </c>
      <c r="L232" s="110"/>
      <c r="M232" s="98">
        <f t="shared" si="144"/>
        <v>0</v>
      </c>
      <c r="N232" s="51">
        <f t="shared" si="145"/>
        <v>0</v>
      </c>
      <c r="O232" s="51">
        <v>4903000000</v>
      </c>
      <c r="P232" s="51">
        <f t="shared" si="146"/>
        <v>0</v>
      </c>
      <c r="Q232" s="215">
        <f t="shared" si="147"/>
        <v>0</v>
      </c>
      <c r="S232" s="169"/>
      <c r="T232" s="171" t="s">
        <v>993</v>
      </c>
    </row>
    <row r="233" spans="1:20" s="2" customFormat="1" ht="38.25" customHeight="1" x14ac:dyDescent="0.25">
      <c r="A233" s="6"/>
      <c r="B233" s="15"/>
      <c r="C233" s="15"/>
      <c r="D233" s="39" t="s">
        <v>128</v>
      </c>
      <c r="E233" s="108"/>
      <c r="F233" s="239" t="s">
        <v>671</v>
      </c>
      <c r="G233" s="239"/>
      <c r="H233" s="239"/>
      <c r="I233" s="239"/>
      <c r="J233" s="239"/>
      <c r="K233" s="240"/>
      <c r="L233" s="94"/>
      <c r="M233" s="98"/>
      <c r="N233" s="51"/>
      <c r="O233" s="51"/>
      <c r="P233" s="51"/>
      <c r="Q233" s="51"/>
      <c r="S233" s="51"/>
      <c r="T233" s="51"/>
    </row>
    <row r="234" spans="1:20" s="2" customFormat="1" ht="111.75" customHeight="1" x14ac:dyDescent="0.25">
      <c r="A234" s="5">
        <f>A232+1</f>
        <v>16</v>
      </c>
      <c r="B234" s="13"/>
      <c r="C234" s="24" t="s">
        <v>30</v>
      </c>
      <c r="D234" s="37" t="s">
        <v>129</v>
      </c>
      <c r="E234" s="43" t="s">
        <v>544</v>
      </c>
      <c r="F234" s="51"/>
      <c r="G234" s="105">
        <v>9785000335390</v>
      </c>
      <c r="H234" s="65">
        <v>36</v>
      </c>
      <c r="I234" s="68">
        <f t="shared" ref="I234:I239" si="149">ROUND((100-$L$4)/100*H234,1)</f>
        <v>18</v>
      </c>
      <c r="J234" s="76" t="s">
        <v>811</v>
      </c>
      <c r="K234" s="85">
        <v>50</v>
      </c>
      <c r="L234" s="110"/>
      <c r="M234" s="98">
        <f t="shared" ref="M234:M239" si="150">L234*I234</f>
        <v>0</v>
      </c>
      <c r="N234" s="51">
        <f t="shared" ref="N234:N239" si="151">L234*1.75/50</f>
        <v>0</v>
      </c>
      <c r="O234" s="51">
        <v>4903000000</v>
      </c>
      <c r="P234" s="51">
        <f t="shared" ref="P234:P239" si="152">TRUNC(L234/K234,0)*K234</f>
        <v>0</v>
      </c>
      <c r="Q234" s="215">
        <f t="shared" ref="Q234:Q239" si="153">L234-P234</f>
        <v>0</v>
      </c>
      <c r="S234" s="51"/>
      <c r="T234" s="51"/>
    </row>
    <row r="235" spans="1:20" s="2" customFormat="1" ht="111.75" customHeight="1" x14ac:dyDescent="0.25">
      <c r="A235" s="5">
        <f>A234+1</f>
        <v>17</v>
      </c>
      <c r="B235" s="13"/>
      <c r="C235" s="24" t="s">
        <v>30</v>
      </c>
      <c r="D235" s="37" t="s">
        <v>101</v>
      </c>
      <c r="E235" s="43" t="s">
        <v>544</v>
      </c>
      <c r="F235" s="47"/>
      <c r="G235" s="105">
        <v>9785000335383</v>
      </c>
      <c r="H235" s="65">
        <v>36</v>
      </c>
      <c r="I235" s="68">
        <f t="shared" si="149"/>
        <v>18</v>
      </c>
      <c r="J235" s="76" t="s">
        <v>811</v>
      </c>
      <c r="K235" s="85">
        <v>50</v>
      </c>
      <c r="L235" s="110"/>
      <c r="M235" s="98">
        <f t="shared" si="150"/>
        <v>0</v>
      </c>
      <c r="N235" s="51">
        <f t="shared" si="151"/>
        <v>0</v>
      </c>
      <c r="O235" s="51">
        <v>4903000000</v>
      </c>
      <c r="P235" s="51">
        <f t="shared" si="152"/>
        <v>0</v>
      </c>
      <c r="Q235" s="215">
        <f t="shared" si="153"/>
        <v>0</v>
      </c>
      <c r="S235" s="51"/>
      <c r="T235" s="51"/>
    </row>
    <row r="236" spans="1:20" s="2" customFormat="1" ht="111.75" customHeight="1" x14ac:dyDescent="0.25">
      <c r="A236" s="5">
        <f>A235+1</f>
        <v>18</v>
      </c>
      <c r="B236" s="13"/>
      <c r="C236" s="24" t="s">
        <v>30</v>
      </c>
      <c r="D236" s="37" t="s">
        <v>928</v>
      </c>
      <c r="E236" s="43" t="s">
        <v>544</v>
      </c>
      <c r="F236" s="47"/>
      <c r="G236" s="105">
        <v>9785000335376</v>
      </c>
      <c r="H236" s="65">
        <v>36</v>
      </c>
      <c r="I236" s="68">
        <f t="shared" si="149"/>
        <v>18</v>
      </c>
      <c r="J236" s="76" t="s">
        <v>811</v>
      </c>
      <c r="K236" s="85">
        <v>50</v>
      </c>
      <c r="L236" s="110"/>
      <c r="M236" s="98">
        <f t="shared" si="150"/>
        <v>0</v>
      </c>
      <c r="N236" s="51">
        <f t="shared" si="151"/>
        <v>0</v>
      </c>
      <c r="O236" s="51">
        <v>4903000000</v>
      </c>
      <c r="P236" s="51">
        <f t="shared" si="152"/>
        <v>0</v>
      </c>
      <c r="Q236" s="215">
        <f t="shared" si="153"/>
        <v>0</v>
      </c>
      <c r="S236" s="51"/>
      <c r="T236" s="51"/>
    </row>
    <row r="237" spans="1:20" s="2" customFormat="1" ht="111.75" customHeight="1" x14ac:dyDescent="0.25">
      <c r="A237" s="5">
        <f>A236+1</f>
        <v>19</v>
      </c>
      <c r="B237" s="13"/>
      <c r="C237" s="24" t="s">
        <v>30</v>
      </c>
      <c r="D237" s="37" t="s">
        <v>130</v>
      </c>
      <c r="E237" s="43" t="s">
        <v>544</v>
      </c>
      <c r="F237" s="47"/>
      <c r="G237" s="105">
        <v>9785000335406</v>
      </c>
      <c r="H237" s="65">
        <v>36</v>
      </c>
      <c r="I237" s="68">
        <f t="shared" si="149"/>
        <v>18</v>
      </c>
      <c r="J237" s="76" t="s">
        <v>811</v>
      </c>
      <c r="K237" s="85">
        <v>50</v>
      </c>
      <c r="L237" s="110"/>
      <c r="M237" s="98">
        <f t="shared" si="150"/>
        <v>0</v>
      </c>
      <c r="N237" s="51">
        <f t="shared" si="151"/>
        <v>0</v>
      </c>
      <c r="O237" s="51">
        <v>4903000000</v>
      </c>
      <c r="P237" s="51">
        <f t="shared" si="152"/>
        <v>0</v>
      </c>
      <c r="Q237" s="215">
        <f t="shared" si="153"/>
        <v>0</v>
      </c>
      <c r="S237" s="51"/>
      <c r="T237" s="51"/>
    </row>
    <row r="238" spans="1:20" s="9" customFormat="1" ht="111.75" customHeight="1" x14ac:dyDescent="0.25">
      <c r="A238" s="5">
        <f>A237+1</f>
        <v>20</v>
      </c>
      <c r="B238" s="13" t="s">
        <v>8</v>
      </c>
      <c r="C238" s="24" t="s">
        <v>30</v>
      </c>
      <c r="D238" s="37" t="s">
        <v>930</v>
      </c>
      <c r="E238" s="43" t="s">
        <v>544</v>
      </c>
      <c r="F238" s="51"/>
      <c r="G238" s="105">
        <v>9785000336199</v>
      </c>
      <c r="H238" s="65">
        <v>36</v>
      </c>
      <c r="I238" s="68">
        <f t="shared" si="149"/>
        <v>18</v>
      </c>
      <c r="J238" s="76" t="s">
        <v>811</v>
      </c>
      <c r="K238" s="85">
        <v>50</v>
      </c>
      <c r="L238" s="110"/>
      <c r="M238" s="98">
        <f t="shared" si="150"/>
        <v>0</v>
      </c>
      <c r="N238" s="51">
        <f t="shared" si="151"/>
        <v>0</v>
      </c>
      <c r="O238" s="51">
        <v>4903000000</v>
      </c>
      <c r="P238" s="51">
        <f t="shared" si="152"/>
        <v>0</v>
      </c>
      <c r="Q238" s="215">
        <f t="shared" si="153"/>
        <v>0</v>
      </c>
      <c r="S238" s="169"/>
      <c r="T238" s="169"/>
    </row>
    <row r="239" spans="1:20" s="9" customFormat="1" ht="111.75" customHeight="1" x14ac:dyDescent="0.25">
      <c r="A239" s="5">
        <f>A238+1</f>
        <v>21</v>
      </c>
      <c r="B239" s="13" t="s">
        <v>8</v>
      </c>
      <c r="C239" s="24" t="s">
        <v>30</v>
      </c>
      <c r="D239" s="37" t="s">
        <v>132</v>
      </c>
      <c r="E239" s="43" t="s">
        <v>544</v>
      </c>
      <c r="F239" s="51"/>
      <c r="G239" s="105">
        <v>9785000336182</v>
      </c>
      <c r="H239" s="65">
        <v>36</v>
      </c>
      <c r="I239" s="68">
        <f t="shared" si="149"/>
        <v>18</v>
      </c>
      <c r="J239" s="76" t="s">
        <v>811</v>
      </c>
      <c r="K239" s="85">
        <v>50</v>
      </c>
      <c r="L239" s="110"/>
      <c r="M239" s="98">
        <f t="shared" si="150"/>
        <v>0</v>
      </c>
      <c r="N239" s="51">
        <f t="shared" si="151"/>
        <v>0</v>
      </c>
      <c r="O239" s="51">
        <v>4903000000</v>
      </c>
      <c r="P239" s="51">
        <f t="shared" si="152"/>
        <v>0</v>
      </c>
      <c r="Q239" s="215">
        <f t="shared" si="153"/>
        <v>0</v>
      </c>
      <c r="S239" s="169"/>
      <c r="T239" s="169"/>
    </row>
    <row r="240" spans="1:20" s="9" customFormat="1" ht="44.25" customHeight="1" x14ac:dyDescent="0.25">
      <c r="A240" s="6"/>
      <c r="B240" s="15"/>
      <c r="C240" s="15"/>
      <c r="D240" s="39" t="s">
        <v>133</v>
      </c>
      <c r="E240" s="108"/>
      <c r="F240" s="239" t="s">
        <v>672</v>
      </c>
      <c r="G240" s="239"/>
      <c r="H240" s="239"/>
      <c r="I240" s="239"/>
      <c r="J240" s="239"/>
      <c r="K240" s="240"/>
      <c r="L240" s="93"/>
      <c r="M240" s="98"/>
      <c r="N240" s="51"/>
      <c r="O240" s="51"/>
      <c r="P240" s="51"/>
      <c r="Q240" s="51"/>
      <c r="S240" s="169"/>
      <c r="T240" s="169"/>
    </row>
    <row r="241" spans="1:20" s="2" customFormat="1" ht="111.75" customHeight="1" x14ac:dyDescent="0.25">
      <c r="A241" s="5">
        <f>A239+1</f>
        <v>22</v>
      </c>
      <c r="B241" s="13"/>
      <c r="C241" s="24" t="s">
        <v>30</v>
      </c>
      <c r="D241" s="37" t="s">
        <v>134</v>
      </c>
      <c r="E241" s="43" t="s">
        <v>544</v>
      </c>
      <c r="F241" s="51"/>
      <c r="G241" s="105">
        <v>9785000336090</v>
      </c>
      <c r="H241" s="65">
        <v>36</v>
      </c>
      <c r="I241" s="68">
        <f t="shared" ref="I241:I246" si="154">ROUND((100-$L$4)/100*H241,1)</f>
        <v>18</v>
      </c>
      <c r="J241" s="76" t="s">
        <v>1110</v>
      </c>
      <c r="K241" s="85">
        <v>50</v>
      </c>
      <c r="L241" s="110"/>
      <c r="M241" s="98">
        <f t="shared" ref="M241:M246" si="155">L241*I241</f>
        <v>0</v>
      </c>
      <c r="N241" s="51">
        <f t="shared" ref="N241:N246" si="156">L241*1.75/50</f>
        <v>0</v>
      </c>
      <c r="O241" s="51">
        <v>4903000000</v>
      </c>
      <c r="P241" s="51">
        <f t="shared" ref="P241:P246" si="157">TRUNC(L241/K241,0)*K241</f>
        <v>0</v>
      </c>
      <c r="Q241" s="215">
        <f t="shared" ref="Q241:Q246" si="158">L241-P241</f>
        <v>0</v>
      </c>
      <c r="S241" s="51"/>
      <c r="T241" s="51"/>
    </row>
    <row r="242" spans="1:20" s="2" customFormat="1" ht="111.75" customHeight="1" x14ac:dyDescent="0.25">
      <c r="A242" s="5">
        <f t="shared" ref="A242:A246" si="159">A241+1</f>
        <v>23</v>
      </c>
      <c r="B242" s="13"/>
      <c r="C242" s="24" t="s">
        <v>30</v>
      </c>
      <c r="D242" s="37" t="s">
        <v>135</v>
      </c>
      <c r="E242" s="43" t="s">
        <v>544</v>
      </c>
      <c r="F242" s="51"/>
      <c r="G242" s="105">
        <v>9785000336076</v>
      </c>
      <c r="H242" s="65">
        <v>36</v>
      </c>
      <c r="I242" s="68">
        <f t="shared" si="154"/>
        <v>18</v>
      </c>
      <c r="J242" s="76" t="s">
        <v>1110</v>
      </c>
      <c r="K242" s="85">
        <v>50</v>
      </c>
      <c r="L242" s="110"/>
      <c r="M242" s="98">
        <f t="shared" si="155"/>
        <v>0</v>
      </c>
      <c r="N242" s="51">
        <f t="shared" si="156"/>
        <v>0</v>
      </c>
      <c r="O242" s="51">
        <v>4903000000</v>
      </c>
      <c r="P242" s="51">
        <f t="shared" si="157"/>
        <v>0</v>
      </c>
      <c r="Q242" s="215">
        <f t="shared" si="158"/>
        <v>0</v>
      </c>
      <c r="S242" s="51"/>
      <c r="T242" s="51"/>
    </row>
    <row r="243" spans="1:20" s="2" customFormat="1" ht="111.75" customHeight="1" x14ac:dyDescent="0.25">
      <c r="A243" s="5">
        <f t="shared" si="159"/>
        <v>24</v>
      </c>
      <c r="B243" s="13"/>
      <c r="C243" s="24" t="s">
        <v>30</v>
      </c>
      <c r="D243" s="37" t="s">
        <v>929</v>
      </c>
      <c r="E243" s="43" t="s">
        <v>544</v>
      </c>
      <c r="F243" s="51"/>
      <c r="G243" s="105">
        <v>9785000335413</v>
      </c>
      <c r="H243" s="65">
        <v>36</v>
      </c>
      <c r="I243" s="68">
        <f t="shared" si="154"/>
        <v>18</v>
      </c>
      <c r="J243" s="76" t="s">
        <v>811</v>
      </c>
      <c r="K243" s="85">
        <v>50</v>
      </c>
      <c r="L243" s="110"/>
      <c r="M243" s="98">
        <f t="shared" si="155"/>
        <v>0</v>
      </c>
      <c r="N243" s="51">
        <f t="shared" si="156"/>
        <v>0</v>
      </c>
      <c r="O243" s="51">
        <v>4903000000</v>
      </c>
      <c r="P243" s="51">
        <f t="shared" si="157"/>
        <v>0</v>
      </c>
      <c r="Q243" s="215">
        <f t="shared" si="158"/>
        <v>0</v>
      </c>
      <c r="S243" s="51"/>
      <c r="T243" s="51"/>
    </row>
    <row r="244" spans="1:20" s="2" customFormat="1" ht="111.75" customHeight="1" x14ac:dyDescent="0.25">
      <c r="A244" s="5">
        <f t="shared" si="159"/>
        <v>25</v>
      </c>
      <c r="B244" s="13"/>
      <c r="C244" s="24" t="s">
        <v>30</v>
      </c>
      <c r="D244" s="37" t="s">
        <v>1111</v>
      </c>
      <c r="E244" s="43" t="s">
        <v>544</v>
      </c>
      <c r="F244" s="51"/>
      <c r="G244" s="105">
        <v>9785000336106</v>
      </c>
      <c r="H244" s="65">
        <v>36</v>
      </c>
      <c r="I244" s="68">
        <f t="shared" ref="I244" si="160">ROUND((100-$L$4)/100*H244,1)</f>
        <v>18</v>
      </c>
      <c r="J244" s="76" t="s">
        <v>1110</v>
      </c>
      <c r="K244" s="85">
        <v>50</v>
      </c>
      <c r="L244" s="110"/>
      <c r="M244" s="98">
        <f t="shared" ref="M244" si="161">L244*I244</f>
        <v>0</v>
      </c>
      <c r="N244" s="51">
        <f t="shared" ref="N244" si="162">L244*1.75/50</f>
        <v>0</v>
      </c>
      <c r="O244" s="51">
        <v>4903000000</v>
      </c>
      <c r="P244" s="51"/>
      <c r="Q244" s="215"/>
      <c r="S244" s="51"/>
      <c r="T244" s="51"/>
    </row>
    <row r="245" spans="1:20" s="2" customFormat="1" ht="111.75" customHeight="1" x14ac:dyDescent="0.25">
      <c r="A245" s="5">
        <f t="shared" si="159"/>
        <v>26</v>
      </c>
      <c r="B245" s="13" t="s">
        <v>8</v>
      </c>
      <c r="C245" s="24" t="s">
        <v>30</v>
      </c>
      <c r="D245" s="37" t="s">
        <v>136</v>
      </c>
      <c r="E245" s="43" t="s">
        <v>544</v>
      </c>
      <c r="F245" s="47"/>
      <c r="G245" s="105">
        <v>9785000336083</v>
      </c>
      <c r="H245" s="65">
        <v>36</v>
      </c>
      <c r="I245" s="68">
        <f t="shared" si="154"/>
        <v>18</v>
      </c>
      <c r="J245" s="76" t="s">
        <v>1110</v>
      </c>
      <c r="K245" s="85">
        <v>50</v>
      </c>
      <c r="L245" s="110"/>
      <c r="M245" s="98">
        <f t="shared" si="155"/>
        <v>0</v>
      </c>
      <c r="N245" s="51">
        <f t="shared" si="156"/>
        <v>0</v>
      </c>
      <c r="O245" s="51">
        <v>4903000000</v>
      </c>
      <c r="P245" s="51">
        <f t="shared" si="157"/>
        <v>0</v>
      </c>
      <c r="Q245" s="215">
        <f t="shared" si="158"/>
        <v>0</v>
      </c>
      <c r="S245" s="51"/>
      <c r="T245" s="51"/>
    </row>
    <row r="246" spans="1:20" s="2" customFormat="1" ht="111.75" customHeight="1" x14ac:dyDescent="0.25">
      <c r="A246" s="5">
        <f t="shared" si="159"/>
        <v>27</v>
      </c>
      <c r="B246" s="13" t="s">
        <v>8</v>
      </c>
      <c r="C246" s="24" t="s">
        <v>30</v>
      </c>
      <c r="D246" s="37" t="s">
        <v>931</v>
      </c>
      <c r="E246" s="43" t="s">
        <v>544</v>
      </c>
      <c r="F246" s="47"/>
      <c r="G246" s="105">
        <v>9785000336670</v>
      </c>
      <c r="H246" s="65">
        <v>36</v>
      </c>
      <c r="I246" s="68">
        <f t="shared" si="154"/>
        <v>18</v>
      </c>
      <c r="J246" s="76" t="s">
        <v>1110</v>
      </c>
      <c r="K246" s="85">
        <v>50</v>
      </c>
      <c r="L246" s="110"/>
      <c r="M246" s="98">
        <f t="shared" si="155"/>
        <v>0</v>
      </c>
      <c r="N246" s="51">
        <f t="shared" si="156"/>
        <v>0</v>
      </c>
      <c r="O246" s="51">
        <v>4903000000</v>
      </c>
      <c r="P246" s="51">
        <f t="shared" si="157"/>
        <v>0</v>
      </c>
      <c r="Q246" s="215">
        <f t="shared" si="158"/>
        <v>0</v>
      </c>
      <c r="S246" s="51"/>
      <c r="T246" s="51"/>
    </row>
    <row r="247" spans="1:20" s="2" customFormat="1" ht="45.75" customHeight="1" x14ac:dyDescent="0.25">
      <c r="A247" s="6"/>
      <c r="B247" s="15"/>
      <c r="C247" s="15"/>
      <c r="D247" s="39" t="s">
        <v>137</v>
      </c>
      <c r="E247" s="108"/>
      <c r="F247" s="239" t="s">
        <v>673</v>
      </c>
      <c r="G247" s="239"/>
      <c r="H247" s="239"/>
      <c r="I247" s="239"/>
      <c r="J247" s="239"/>
      <c r="K247" s="240"/>
      <c r="L247" s="94"/>
      <c r="M247" s="98"/>
      <c r="N247" s="51"/>
      <c r="O247" s="51"/>
      <c r="P247" s="51"/>
      <c r="Q247" s="51"/>
      <c r="S247" s="51"/>
      <c r="T247" s="51"/>
    </row>
    <row r="248" spans="1:20" s="2" customFormat="1" ht="111.75" customHeight="1" x14ac:dyDescent="0.25">
      <c r="A248" s="5">
        <f>A246+1</f>
        <v>28</v>
      </c>
      <c r="B248" s="13"/>
      <c r="C248" s="24" t="s">
        <v>30</v>
      </c>
      <c r="D248" s="37" t="s">
        <v>138</v>
      </c>
      <c r="E248" s="27"/>
      <c r="F248" s="47"/>
      <c r="G248" s="105">
        <v>9785000336236</v>
      </c>
      <c r="H248" s="65">
        <v>36</v>
      </c>
      <c r="I248" s="68">
        <f t="shared" ref="I248:I257" si="163">ROUND((100-$L$4)/100*H248,1)</f>
        <v>18</v>
      </c>
      <c r="J248" s="76" t="s">
        <v>1004</v>
      </c>
      <c r="K248" s="85">
        <v>50</v>
      </c>
      <c r="L248" s="110"/>
      <c r="M248" s="98">
        <f t="shared" ref="M248:M257" si="164">L248*I248</f>
        <v>0</v>
      </c>
      <c r="N248" s="51">
        <f t="shared" ref="N248:N257" si="165">L248*1.75/50</f>
        <v>0</v>
      </c>
      <c r="O248" s="51">
        <v>4903000000</v>
      </c>
      <c r="P248" s="51">
        <f t="shared" ref="P248:P257" si="166">TRUNC(L248/K248,0)*K248</f>
        <v>0</v>
      </c>
      <c r="Q248" s="215">
        <f t="shared" ref="Q248:Q257" si="167">L248-P248</f>
        <v>0</v>
      </c>
      <c r="S248" s="51"/>
      <c r="T248" s="51"/>
    </row>
    <row r="249" spans="1:20" s="2" customFormat="1" ht="111.75" customHeight="1" x14ac:dyDescent="0.25">
      <c r="A249" s="5">
        <f t="shared" ref="A249:A254" si="168">A248+1</f>
        <v>29</v>
      </c>
      <c r="B249" s="13"/>
      <c r="C249" s="106" t="s">
        <v>973</v>
      </c>
      <c r="D249" s="37" t="s">
        <v>1063</v>
      </c>
      <c r="E249" s="43" t="s">
        <v>544</v>
      </c>
      <c r="F249" s="47"/>
      <c r="G249" s="105">
        <v>9785000338834</v>
      </c>
      <c r="H249" s="65">
        <v>36</v>
      </c>
      <c r="I249" s="68">
        <f t="shared" ref="I249" si="169">ROUND((100-$L$4)/100*H249,1)</f>
        <v>18</v>
      </c>
      <c r="J249" s="76" t="s">
        <v>1054</v>
      </c>
      <c r="K249" s="85">
        <v>50</v>
      </c>
      <c r="L249" s="110"/>
      <c r="M249" s="98">
        <f t="shared" ref="M249" si="170">L249*I249</f>
        <v>0</v>
      </c>
      <c r="N249" s="51">
        <f t="shared" ref="N249" si="171">L249*1.75/50</f>
        <v>0</v>
      </c>
      <c r="O249" s="51">
        <v>4903000000</v>
      </c>
      <c r="P249" s="51"/>
      <c r="Q249" s="215"/>
      <c r="S249" s="51"/>
      <c r="T249" s="51"/>
    </row>
    <row r="250" spans="1:20" s="2" customFormat="1" ht="111.75" customHeight="1" x14ac:dyDescent="0.25">
      <c r="A250" s="5">
        <f t="shared" si="168"/>
        <v>30</v>
      </c>
      <c r="B250" s="13" t="s">
        <v>8</v>
      </c>
      <c r="C250" s="24" t="s">
        <v>30</v>
      </c>
      <c r="D250" s="37" t="s">
        <v>139</v>
      </c>
      <c r="E250" s="43" t="s">
        <v>544</v>
      </c>
      <c r="F250" s="47"/>
      <c r="G250" s="105">
        <v>9785000335437</v>
      </c>
      <c r="H250" s="65">
        <v>36</v>
      </c>
      <c r="I250" s="68">
        <f t="shared" si="163"/>
        <v>18</v>
      </c>
      <c r="J250" s="76" t="s">
        <v>811</v>
      </c>
      <c r="K250" s="85">
        <v>50</v>
      </c>
      <c r="L250" s="110"/>
      <c r="M250" s="98">
        <f t="shared" si="164"/>
        <v>0</v>
      </c>
      <c r="N250" s="51">
        <f t="shared" si="165"/>
        <v>0</v>
      </c>
      <c r="O250" s="51">
        <v>4903000000</v>
      </c>
      <c r="P250" s="51">
        <f t="shared" si="166"/>
        <v>0</v>
      </c>
      <c r="Q250" s="215">
        <f t="shared" si="167"/>
        <v>0</v>
      </c>
      <c r="S250" s="51"/>
      <c r="T250" s="51"/>
    </row>
    <row r="251" spans="1:20" s="2" customFormat="1" ht="111.75" customHeight="1" x14ac:dyDescent="0.25">
      <c r="A251" s="5">
        <f t="shared" si="168"/>
        <v>31</v>
      </c>
      <c r="B251" s="13" t="s">
        <v>8</v>
      </c>
      <c r="C251" s="28"/>
      <c r="D251" s="37" t="s">
        <v>140</v>
      </c>
      <c r="E251" s="43" t="s">
        <v>544</v>
      </c>
      <c r="F251" s="51"/>
      <c r="G251" s="105">
        <v>9785000336229</v>
      </c>
      <c r="H251" s="65">
        <v>36</v>
      </c>
      <c r="I251" s="68">
        <f t="shared" si="163"/>
        <v>18</v>
      </c>
      <c r="J251" s="76" t="s">
        <v>811</v>
      </c>
      <c r="K251" s="85">
        <v>50</v>
      </c>
      <c r="L251" s="110"/>
      <c r="M251" s="98">
        <f t="shared" si="164"/>
        <v>0</v>
      </c>
      <c r="N251" s="51">
        <f t="shared" si="165"/>
        <v>0</v>
      </c>
      <c r="O251" s="51">
        <v>4903000000</v>
      </c>
      <c r="P251" s="51">
        <f t="shared" si="166"/>
        <v>0</v>
      </c>
      <c r="Q251" s="215">
        <f t="shared" si="167"/>
        <v>0</v>
      </c>
      <c r="S251" s="51"/>
      <c r="T251" s="51"/>
    </row>
    <row r="252" spans="1:20" s="2" customFormat="1" ht="111.75" customHeight="1" x14ac:dyDescent="0.25">
      <c r="A252" s="5">
        <f t="shared" si="168"/>
        <v>32</v>
      </c>
      <c r="B252" s="13" t="s">
        <v>8</v>
      </c>
      <c r="C252" s="24" t="s">
        <v>30</v>
      </c>
      <c r="D252" s="37" t="s">
        <v>46</v>
      </c>
      <c r="E252" s="43" t="s">
        <v>544</v>
      </c>
      <c r="F252" s="51"/>
      <c r="G252" s="105">
        <v>9785000335420</v>
      </c>
      <c r="H252" s="65">
        <v>36</v>
      </c>
      <c r="I252" s="68">
        <f t="shared" si="163"/>
        <v>18</v>
      </c>
      <c r="J252" s="76" t="s">
        <v>811</v>
      </c>
      <c r="K252" s="85">
        <v>50</v>
      </c>
      <c r="L252" s="110"/>
      <c r="M252" s="98">
        <f t="shared" si="164"/>
        <v>0</v>
      </c>
      <c r="N252" s="51">
        <f t="shared" si="165"/>
        <v>0</v>
      </c>
      <c r="O252" s="51">
        <v>4903000000</v>
      </c>
      <c r="P252" s="51">
        <f t="shared" si="166"/>
        <v>0</v>
      </c>
      <c r="Q252" s="215">
        <f t="shared" si="167"/>
        <v>0</v>
      </c>
      <c r="S252" s="51"/>
      <c r="T252" s="51"/>
    </row>
    <row r="253" spans="1:20" s="2" customFormat="1" ht="111.75" customHeight="1" x14ac:dyDescent="0.25">
      <c r="A253" s="5">
        <f t="shared" si="168"/>
        <v>33</v>
      </c>
      <c r="B253" s="13"/>
      <c r="C253" s="106" t="s">
        <v>973</v>
      </c>
      <c r="D253" s="37" t="s">
        <v>506</v>
      </c>
      <c r="E253" s="27"/>
      <c r="F253" s="51"/>
      <c r="G253" s="105">
        <v>9785000338865</v>
      </c>
      <c r="H253" s="65">
        <v>36</v>
      </c>
      <c r="I253" s="68">
        <f t="shared" si="163"/>
        <v>18</v>
      </c>
      <c r="J253" s="76" t="s">
        <v>1054</v>
      </c>
      <c r="K253" s="85">
        <v>50</v>
      </c>
      <c r="L253" s="110"/>
      <c r="M253" s="98">
        <f t="shared" si="164"/>
        <v>0</v>
      </c>
      <c r="N253" s="51">
        <f t="shared" si="165"/>
        <v>0</v>
      </c>
      <c r="O253" s="51">
        <v>4903000000</v>
      </c>
      <c r="P253" s="51"/>
      <c r="Q253" s="215"/>
      <c r="S253" s="51"/>
      <c r="T253" s="51"/>
    </row>
    <row r="254" spans="1:20" s="2" customFormat="1" ht="111.75" customHeight="1" x14ac:dyDescent="0.25">
      <c r="A254" s="5">
        <f t="shared" si="168"/>
        <v>34</v>
      </c>
      <c r="B254" s="13"/>
      <c r="C254" s="106" t="s">
        <v>973</v>
      </c>
      <c r="D254" s="37" t="s">
        <v>879</v>
      </c>
      <c r="E254" s="43" t="s">
        <v>544</v>
      </c>
      <c r="F254" s="51"/>
      <c r="G254" s="105">
        <v>9785000338858</v>
      </c>
      <c r="H254" s="65">
        <v>36</v>
      </c>
      <c r="I254" s="68">
        <f t="shared" ref="I254" si="172">ROUND((100-$L$4)/100*H254,1)</f>
        <v>18</v>
      </c>
      <c r="J254" s="76" t="s">
        <v>1054</v>
      </c>
      <c r="K254" s="85">
        <v>50</v>
      </c>
      <c r="L254" s="110"/>
      <c r="M254" s="98">
        <f t="shared" ref="M254" si="173">L254*I254</f>
        <v>0</v>
      </c>
      <c r="N254" s="51">
        <f t="shared" ref="N254" si="174">L254*1.75/50</f>
        <v>0</v>
      </c>
      <c r="O254" s="51">
        <v>4903000000</v>
      </c>
      <c r="P254" s="51"/>
      <c r="Q254" s="215"/>
      <c r="S254" s="51"/>
      <c r="T254" s="51"/>
    </row>
    <row r="255" spans="1:20" s="2" customFormat="1" ht="111.75" customHeight="1" x14ac:dyDescent="0.25">
      <c r="A255" s="5">
        <f t="shared" ref="A255:A257" si="175">A254+1</f>
        <v>35</v>
      </c>
      <c r="B255" s="13"/>
      <c r="C255" s="106" t="s">
        <v>973</v>
      </c>
      <c r="D255" s="37" t="s">
        <v>1064</v>
      </c>
      <c r="E255" s="43" t="s">
        <v>544</v>
      </c>
      <c r="F255" s="51"/>
      <c r="G255" s="105">
        <v>9785000338841</v>
      </c>
      <c r="H255" s="65">
        <v>36</v>
      </c>
      <c r="I255" s="68">
        <f t="shared" ref="I255" si="176">ROUND((100-$L$4)/100*H255,1)</f>
        <v>18</v>
      </c>
      <c r="J255" s="76" t="s">
        <v>1054</v>
      </c>
      <c r="K255" s="85">
        <v>50</v>
      </c>
      <c r="L255" s="110"/>
      <c r="M255" s="98">
        <f t="shared" ref="M255" si="177">L255*I255</f>
        <v>0</v>
      </c>
      <c r="N255" s="51">
        <f t="shared" ref="N255" si="178">L255*1.75/50</f>
        <v>0</v>
      </c>
      <c r="O255" s="51">
        <v>4903000000</v>
      </c>
      <c r="P255" s="51"/>
      <c r="Q255" s="215"/>
      <c r="S255" s="51"/>
      <c r="T255" s="51"/>
    </row>
    <row r="256" spans="1:20" s="2" customFormat="1" ht="111.75" customHeight="1" x14ac:dyDescent="0.25">
      <c r="A256" s="5">
        <f t="shared" si="175"/>
        <v>36</v>
      </c>
      <c r="B256" s="13" t="s">
        <v>9</v>
      </c>
      <c r="C256" s="24" t="s">
        <v>30</v>
      </c>
      <c r="D256" s="37" t="s">
        <v>141</v>
      </c>
      <c r="E256" s="27"/>
      <c r="F256" s="47" t="s">
        <v>563</v>
      </c>
      <c r="G256" s="105">
        <v>9785000337202</v>
      </c>
      <c r="H256" s="65">
        <v>36</v>
      </c>
      <c r="I256" s="68">
        <f t="shared" si="163"/>
        <v>18</v>
      </c>
      <c r="J256" s="74" t="s">
        <v>811</v>
      </c>
      <c r="K256" s="85">
        <v>50</v>
      </c>
      <c r="L256" s="110"/>
      <c r="M256" s="98">
        <f t="shared" si="164"/>
        <v>0</v>
      </c>
      <c r="N256" s="51">
        <f t="shared" si="165"/>
        <v>0</v>
      </c>
      <c r="O256" s="51">
        <v>4903000000</v>
      </c>
      <c r="P256" s="51">
        <f t="shared" si="166"/>
        <v>0</v>
      </c>
      <c r="Q256" s="215">
        <f t="shared" si="167"/>
        <v>0</v>
      </c>
      <c r="S256" s="51"/>
      <c r="T256" s="51"/>
    </row>
    <row r="257" spans="1:20" s="9" customFormat="1" ht="111.75" customHeight="1" x14ac:dyDescent="0.25">
      <c r="A257" s="5">
        <f t="shared" si="175"/>
        <v>37</v>
      </c>
      <c r="B257" s="13" t="s">
        <v>9</v>
      </c>
      <c r="C257" s="24" t="s">
        <v>30</v>
      </c>
      <c r="D257" s="37" t="s">
        <v>142</v>
      </c>
      <c r="E257" s="27"/>
      <c r="F257" s="47" t="s">
        <v>563</v>
      </c>
      <c r="G257" s="105">
        <v>9785000337219</v>
      </c>
      <c r="H257" s="65">
        <v>36</v>
      </c>
      <c r="I257" s="68">
        <f t="shared" si="163"/>
        <v>18</v>
      </c>
      <c r="J257" s="74" t="s">
        <v>811</v>
      </c>
      <c r="K257" s="85">
        <v>50</v>
      </c>
      <c r="L257" s="110"/>
      <c r="M257" s="98">
        <f t="shared" si="164"/>
        <v>0</v>
      </c>
      <c r="N257" s="51">
        <f t="shared" si="165"/>
        <v>0</v>
      </c>
      <c r="O257" s="51">
        <v>4903000000</v>
      </c>
      <c r="P257" s="51">
        <f t="shared" si="166"/>
        <v>0</v>
      </c>
      <c r="Q257" s="215">
        <f t="shared" si="167"/>
        <v>0</v>
      </c>
      <c r="S257" s="169"/>
      <c r="T257" s="169"/>
    </row>
    <row r="258" spans="1:20" s="2" customFormat="1" ht="73.900000000000006" customHeight="1" x14ac:dyDescent="0.25">
      <c r="A258" s="237" t="s">
        <v>674</v>
      </c>
      <c r="B258" s="238"/>
      <c r="C258" s="238"/>
      <c r="D258" s="238"/>
      <c r="E258" s="108"/>
      <c r="F258" s="239" t="s">
        <v>675</v>
      </c>
      <c r="G258" s="239"/>
      <c r="H258" s="239"/>
      <c r="I258" s="239"/>
      <c r="J258" s="239"/>
      <c r="K258" s="240"/>
      <c r="L258" s="94"/>
      <c r="M258" s="98"/>
      <c r="N258" s="51"/>
      <c r="O258" s="51"/>
      <c r="P258" s="51"/>
      <c r="Q258" s="51"/>
      <c r="S258" s="51"/>
      <c r="T258" s="51"/>
    </row>
    <row r="259" spans="1:20" s="2" customFormat="1" ht="111.75" customHeight="1" x14ac:dyDescent="0.25">
      <c r="A259" s="5">
        <v>1</v>
      </c>
      <c r="B259" s="13" t="s">
        <v>10</v>
      </c>
      <c r="C259" s="23"/>
      <c r="D259" s="37" t="s">
        <v>143</v>
      </c>
      <c r="E259" s="27"/>
      <c r="F259" s="49"/>
      <c r="G259" s="105">
        <v>9785912829000</v>
      </c>
      <c r="H259" s="64">
        <v>30</v>
      </c>
      <c r="I259" s="68">
        <f t="shared" ref="I259:I274" si="179">ROUND((100-$L$4)/100*H259,1)</f>
        <v>15</v>
      </c>
      <c r="J259" s="74" t="s">
        <v>627</v>
      </c>
      <c r="K259" s="85">
        <v>50</v>
      </c>
      <c r="L259" s="90"/>
      <c r="M259" s="98">
        <f>L259*I259</f>
        <v>0</v>
      </c>
      <c r="N259" s="51">
        <f t="shared" ref="N259:N273" si="180">L259*1.35/K259</f>
        <v>0</v>
      </c>
      <c r="O259" s="51">
        <v>4903000000</v>
      </c>
      <c r="P259" s="51">
        <f>TRUNC(L259/K259,0)*K259</f>
        <v>0</v>
      </c>
      <c r="Q259" s="215">
        <f>L259-P259</f>
        <v>0</v>
      </c>
      <c r="S259" s="51"/>
      <c r="T259" s="51"/>
    </row>
    <row r="260" spans="1:20" s="2" customFormat="1" ht="111.75" customHeight="1" x14ac:dyDescent="0.25">
      <c r="A260" s="5">
        <f>A259+1</f>
        <v>2</v>
      </c>
      <c r="B260" s="13"/>
      <c r="C260" s="28"/>
      <c r="D260" s="37" t="s">
        <v>44</v>
      </c>
      <c r="E260" s="45"/>
      <c r="F260" s="49"/>
      <c r="G260" s="105">
        <v>9785912828553</v>
      </c>
      <c r="H260" s="64">
        <v>30</v>
      </c>
      <c r="I260" s="68">
        <f t="shared" si="179"/>
        <v>15</v>
      </c>
      <c r="J260" s="74" t="s">
        <v>624</v>
      </c>
      <c r="K260" s="85">
        <v>50</v>
      </c>
      <c r="L260" s="90"/>
      <c r="M260" s="98">
        <f t="shared" ref="M260:M274" si="181">L260*I260</f>
        <v>0</v>
      </c>
      <c r="N260" s="51">
        <f t="shared" si="180"/>
        <v>0</v>
      </c>
      <c r="O260" s="51">
        <v>4903000000</v>
      </c>
      <c r="P260" s="51">
        <f>TRUNC(L260/K260,0)*K260</f>
        <v>0</v>
      </c>
      <c r="Q260" s="215">
        <f>L260-P260</f>
        <v>0</v>
      </c>
      <c r="S260" s="51"/>
      <c r="T260" s="51"/>
    </row>
    <row r="261" spans="1:20" s="2" customFormat="1" ht="111.75" customHeight="1" x14ac:dyDescent="0.25">
      <c r="A261" s="5">
        <f t="shared" ref="A261:A274" si="182">A260+1</f>
        <v>3</v>
      </c>
      <c r="B261" s="13"/>
      <c r="C261" s="28"/>
      <c r="D261" s="37" t="s">
        <v>46</v>
      </c>
      <c r="E261" s="45"/>
      <c r="F261" s="49"/>
      <c r="G261" s="105">
        <v>9785912828560</v>
      </c>
      <c r="H261" s="64">
        <v>30</v>
      </c>
      <c r="I261" s="68">
        <f t="shared" si="179"/>
        <v>15</v>
      </c>
      <c r="J261" s="74" t="s">
        <v>624</v>
      </c>
      <c r="K261" s="85">
        <v>50</v>
      </c>
      <c r="L261" s="90"/>
      <c r="M261" s="98">
        <f t="shared" si="181"/>
        <v>0</v>
      </c>
      <c r="N261" s="51">
        <f t="shared" si="180"/>
        <v>0</v>
      </c>
      <c r="O261" s="51">
        <v>4903000000</v>
      </c>
      <c r="P261" s="51">
        <f t="shared" ref="P261:P274" si="183">TRUNC(L261/K261,0)*K261</f>
        <v>0</v>
      </c>
      <c r="Q261" s="215">
        <f t="shared" ref="Q261:Q274" si="184">L261-P261</f>
        <v>0</v>
      </c>
      <c r="S261" s="51"/>
      <c r="T261" s="51"/>
    </row>
    <row r="262" spans="1:20" s="2" customFormat="1" ht="111.75" customHeight="1" x14ac:dyDescent="0.25">
      <c r="A262" s="5">
        <f t="shared" si="182"/>
        <v>4</v>
      </c>
      <c r="B262" s="13" t="s">
        <v>10</v>
      </c>
      <c r="C262" s="23"/>
      <c r="D262" s="37" t="s">
        <v>144</v>
      </c>
      <c r="E262" s="45"/>
      <c r="F262" s="49"/>
      <c r="G262" s="105">
        <v>9785912829017</v>
      </c>
      <c r="H262" s="64">
        <v>30</v>
      </c>
      <c r="I262" s="68">
        <f t="shared" si="179"/>
        <v>15</v>
      </c>
      <c r="J262" s="74" t="s">
        <v>627</v>
      </c>
      <c r="K262" s="85">
        <v>50</v>
      </c>
      <c r="L262" s="90"/>
      <c r="M262" s="98">
        <f t="shared" si="181"/>
        <v>0</v>
      </c>
      <c r="N262" s="51">
        <f t="shared" si="180"/>
        <v>0</v>
      </c>
      <c r="O262" s="51">
        <v>4903000000</v>
      </c>
      <c r="P262" s="51">
        <f t="shared" si="183"/>
        <v>0</v>
      </c>
      <c r="Q262" s="215">
        <f t="shared" si="184"/>
        <v>0</v>
      </c>
      <c r="S262" s="51"/>
      <c r="T262" s="51"/>
    </row>
    <row r="263" spans="1:20" s="2" customFormat="1" ht="111.75" customHeight="1" x14ac:dyDescent="0.25">
      <c r="A263" s="5">
        <f t="shared" si="182"/>
        <v>5</v>
      </c>
      <c r="B263" s="13" t="s">
        <v>10</v>
      </c>
      <c r="C263" s="139"/>
      <c r="D263" s="37" t="s">
        <v>31</v>
      </c>
      <c r="E263" s="45"/>
      <c r="F263" s="49"/>
      <c r="G263" s="105">
        <v>9785912828997</v>
      </c>
      <c r="H263" s="64">
        <v>30</v>
      </c>
      <c r="I263" s="68">
        <f t="shared" si="179"/>
        <v>15</v>
      </c>
      <c r="J263" s="74" t="s">
        <v>627</v>
      </c>
      <c r="K263" s="85">
        <v>50</v>
      </c>
      <c r="L263" s="125"/>
      <c r="M263" s="98">
        <f t="shared" si="181"/>
        <v>0</v>
      </c>
      <c r="N263" s="51">
        <f t="shared" si="180"/>
        <v>0</v>
      </c>
      <c r="O263" s="51">
        <v>4903000000</v>
      </c>
      <c r="P263" s="51">
        <f t="shared" si="183"/>
        <v>0</v>
      </c>
      <c r="Q263" s="215">
        <f t="shared" si="184"/>
        <v>0</v>
      </c>
      <c r="S263" s="51"/>
      <c r="T263" s="51"/>
    </row>
    <row r="264" spans="1:20" s="2" customFormat="1" ht="111.75" customHeight="1" x14ac:dyDescent="0.25">
      <c r="A264" s="5">
        <f t="shared" si="182"/>
        <v>6</v>
      </c>
      <c r="B264" s="13"/>
      <c r="C264" s="28"/>
      <c r="D264" s="37" t="s">
        <v>47</v>
      </c>
      <c r="E264" s="27"/>
      <c r="F264" s="55"/>
      <c r="G264" s="105">
        <v>9785912828577</v>
      </c>
      <c r="H264" s="64">
        <v>30</v>
      </c>
      <c r="I264" s="68">
        <f t="shared" si="179"/>
        <v>15</v>
      </c>
      <c r="J264" s="74" t="s">
        <v>624</v>
      </c>
      <c r="K264" s="85">
        <v>50</v>
      </c>
      <c r="L264" s="90"/>
      <c r="M264" s="98">
        <f t="shared" si="181"/>
        <v>0</v>
      </c>
      <c r="N264" s="51">
        <f t="shared" si="180"/>
        <v>0</v>
      </c>
      <c r="O264" s="51">
        <v>4903000000</v>
      </c>
      <c r="P264" s="51">
        <f t="shared" si="183"/>
        <v>0</v>
      </c>
      <c r="Q264" s="215">
        <f t="shared" si="184"/>
        <v>0</v>
      </c>
      <c r="S264" s="51"/>
      <c r="T264" s="51"/>
    </row>
    <row r="265" spans="1:20" s="2" customFormat="1" ht="111.75" customHeight="1" x14ac:dyDescent="0.25">
      <c r="A265" s="5">
        <f t="shared" si="182"/>
        <v>7</v>
      </c>
      <c r="B265" s="13" t="s">
        <v>10</v>
      </c>
      <c r="C265" s="23"/>
      <c r="D265" s="37" t="s">
        <v>145</v>
      </c>
      <c r="E265" s="27"/>
      <c r="F265" s="55"/>
      <c r="G265" s="105">
        <v>9785912829024</v>
      </c>
      <c r="H265" s="64">
        <v>30</v>
      </c>
      <c r="I265" s="68">
        <f t="shared" si="179"/>
        <v>15</v>
      </c>
      <c r="J265" s="74" t="s">
        <v>627</v>
      </c>
      <c r="K265" s="85">
        <v>50</v>
      </c>
      <c r="L265" s="90"/>
      <c r="M265" s="98">
        <f t="shared" si="181"/>
        <v>0</v>
      </c>
      <c r="N265" s="51">
        <f t="shared" si="180"/>
        <v>0</v>
      </c>
      <c r="O265" s="51">
        <v>4903000000</v>
      </c>
      <c r="P265" s="51">
        <f t="shared" si="183"/>
        <v>0</v>
      </c>
      <c r="Q265" s="215">
        <f t="shared" si="184"/>
        <v>0</v>
      </c>
      <c r="S265" s="51"/>
      <c r="T265" s="51"/>
    </row>
    <row r="266" spans="1:20" s="2" customFormat="1" ht="111.75" customHeight="1" x14ac:dyDescent="0.25">
      <c r="A266" s="5">
        <f t="shared" si="182"/>
        <v>8</v>
      </c>
      <c r="B266" s="13" t="s">
        <v>10</v>
      </c>
      <c r="C266" s="24" t="s">
        <v>30</v>
      </c>
      <c r="D266" s="37" t="s">
        <v>146</v>
      </c>
      <c r="E266" s="45"/>
      <c r="F266" s="55"/>
      <c r="G266" s="105">
        <v>9785912828645</v>
      </c>
      <c r="H266" s="64">
        <v>30</v>
      </c>
      <c r="I266" s="68">
        <f t="shared" si="179"/>
        <v>15</v>
      </c>
      <c r="J266" s="74" t="s">
        <v>625</v>
      </c>
      <c r="K266" s="85">
        <v>50</v>
      </c>
      <c r="L266" s="90"/>
      <c r="M266" s="98">
        <f t="shared" si="181"/>
        <v>0</v>
      </c>
      <c r="N266" s="51">
        <f t="shared" si="180"/>
        <v>0</v>
      </c>
      <c r="O266" s="51">
        <v>4903000000</v>
      </c>
      <c r="P266" s="51">
        <f t="shared" si="183"/>
        <v>0</v>
      </c>
      <c r="Q266" s="215">
        <f t="shared" si="184"/>
        <v>0</v>
      </c>
      <c r="S266" s="51"/>
      <c r="T266" s="51"/>
    </row>
    <row r="267" spans="1:20" s="2" customFormat="1" ht="111.75" customHeight="1" x14ac:dyDescent="0.25">
      <c r="A267" s="5">
        <f t="shared" si="182"/>
        <v>9</v>
      </c>
      <c r="B267" s="13" t="s">
        <v>10</v>
      </c>
      <c r="C267" s="24" t="s">
        <v>30</v>
      </c>
      <c r="D267" s="37" t="s">
        <v>147</v>
      </c>
      <c r="E267" s="27"/>
      <c r="F267" s="55"/>
      <c r="G267" s="105">
        <v>9785912828652</v>
      </c>
      <c r="H267" s="64">
        <v>30</v>
      </c>
      <c r="I267" s="68">
        <f t="shared" si="179"/>
        <v>15</v>
      </c>
      <c r="J267" s="74" t="s">
        <v>625</v>
      </c>
      <c r="K267" s="85">
        <v>50</v>
      </c>
      <c r="L267" s="90"/>
      <c r="M267" s="98">
        <f t="shared" si="181"/>
        <v>0</v>
      </c>
      <c r="N267" s="51">
        <f t="shared" si="180"/>
        <v>0</v>
      </c>
      <c r="O267" s="51">
        <v>4903000000</v>
      </c>
      <c r="P267" s="51">
        <f t="shared" si="183"/>
        <v>0</v>
      </c>
      <c r="Q267" s="215">
        <f t="shared" si="184"/>
        <v>0</v>
      </c>
      <c r="S267" s="51"/>
      <c r="T267" s="51"/>
    </row>
    <row r="268" spans="1:20" s="2" customFormat="1" ht="111.75" customHeight="1" x14ac:dyDescent="0.25">
      <c r="A268" s="5">
        <f t="shared" si="182"/>
        <v>10</v>
      </c>
      <c r="B268" s="13" t="s">
        <v>10</v>
      </c>
      <c r="C268" s="23"/>
      <c r="D268" s="37" t="s">
        <v>148</v>
      </c>
      <c r="E268" s="45"/>
      <c r="F268" s="49"/>
      <c r="G268" s="105">
        <v>9785912829031</v>
      </c>
      <c r="H268" s="64">
        <v>30</v>
      </c>
      <c r="I268" s="68">
        <f t="shared" si="179"/>
        <v>15</v>
      </c>
      <c r="J268" s="74" t="s">
        <v>627</v>
      </c>
      <c r="K268" s="85">
        <v>50</v>
      </c>
      <c r="L268" s="90"/>
      <c r="M268" s="98">
        <f t="shared" si="181"/>
        <v>0</v>
      </c>
      <c r="N268" s="51">
        <f t="shared" si="180"/>
        <v>0</v>
      </c>
      <c r="O268" s="51">
        <v>4903000000</v>
      </c>
      <c r="P268" s="51">
        <f t="shared" si="183"/>
        <v>0</v>
      </c>
      <c r="Q268" s="215">
        <f t="shared" si="184"/>
        <v>0</v>
      </c>
      <c r="S268" s="51"/>
      <c r="T268" s="51"/>
    </row>
    <row r="269" spans="1:20" s="2" customFormat="1" ht="111.75" customHeight="1" x14ac:dyDescent="0.25">
      <c r="A269" s="5">
        <f t="shared" si="182"/>
        <v>11</v>
      </c>
      <c r="B269" s="13"/>
      <c r="C269" s="147"/>
      <c r="D269" s="37" t="s">
        <v>99</v>
      </c>
      <c r="E269" s="27"/>
      <c r="F269" s="49"/>
      <c r="G269" s="105">
        <v>9785000337301</v>
      </c>
      <c r="H269" s="64">
        <v>30</v>
      </c>
      <c r="I269" s="68">
        <f>ROUND((100-$L$4)/100*H269,1)</f>
        <v>15</v>
      </c>
      <c r="J269" s="74" t="s">
        <v>624</v>
      </c>
      <c r="K269" s="85">
        <v>50</v>
      </c>
      <c r="L269" s="90"/>
      <c r="M269" s="98">
        <f t="shared" si="181"/>
        <v>0</v>
      </c>
      <c r="N269" s="51">
        <f t="shared" si="180"/>
        <v>0</v>
      </c>
      <c r="O269" s="51">
        <v>4903000000</v>
      </c>
      <c r="P269" s="51">
        <f t="shared" si="183"/>
        <v>0</v>
      </c>
      <c r="Q269" s="215">
        <f t="shared" si="184"/>
        <v>0</v>
      </c>
      <c r="S269" s="51"/>
      <c r="T269" s="51"/>
    </row>
    <row r="270" spans="1:20" s="2" customFormat="1" ht="111.75" customHeight="1" x14ac:dyDescent="0.25">
      <c r="A270" s="5">
        <f t="shared" si="182"/>
        <v>12</v>
      </c>
      <c r="B270" s="13" t="s">
        <v>10</v>
      </c>
      <c r="C270" s="23"/>
      <c r="D270" s="37" t="s">
        <v>149</v>
      </c>
      <c r="E270" s="27"/>
      <c r="F270" s="49"/>
      <c r="G270" s="105">
        <v>9785912829048</v>
      </c>
      <c r="H270" s="64">
        <v>30</v>
      </c>
      <c r="I270" s="68">
        <f t="shared" si="179"/>
        <v>15</v>
      </c>
      <c r="J270" s="74" t="s">
        <v>627</v>
      </c>
      <c r="K270" s="85">
        <v>50</v>
      </c>
      <c r="L270" s="90"/>
      <c r="M270" s="98">
        <f t="shared" si="181"/>
        <v>0</v>
      </c>
      <c r="N270" s="51">
        <f t="shared" si="180"/>
        <v>0</v>
      </c>
      <c r="O270" s="51">
        <v>4903000000</v>
      </c>
      <c r="P270" s="51">
        <f t="shared" si="183"/>
        <v>0</v>
      </c>
      <c r="Q270" s="215">
        <f t="shared" si="184"/>
        <v>0</v>
      </c>
      <c r="S270" s="51"/>
      <c r="T270" s="51"/>
    </row>
    <row r="271" spans="1:20" s="2" customFormat="1" ht="111.75" customHeight="1" x14ac:dyDescent="0.25">
      <c r="A271" s="5">
        <f t="shared" si="182"/>
        <v>13</v>
      </c>
      <c r="B271" s="13" t="s">
        <v>10</v>
      </c>
      <c r="C271" s="24" t="s">
        <v>30</v>
      </c>
      <c r="D271" s="37" t="s">
        <v>150</v>
      </c>
      <c r="E271" s="27"/>
      <c r="F271" s="55"/>
      <c r="G271" s="105">
        <v>9785912828638</v>
      </c>
      <c r="H271" s="64">
        <v>30</v>
      </c>
      <c r="I271" s="68">
        <f t="shared" si="179"/>
        <v>15</v>
      </c>
      <c r="J271" s="74" t="s">
        <v>625</v>
      </c>
      <c r="K271" s="85">
        <v>50</v>
      </c>
      <c r="L271" s="90"/>
      <c r="M271" s="98">
        <f t="shared" si="181"/>
        <v>0</v>
      </c>
      <c r="N271" s="51">
        <f t="shared" si="180"/>
        <v>0</v>
      </c>
      <c r="O271" s="51">
        <v>4903000000</v>
      </c>
      <c r="P271" s="51">
        <f t="shared" si="183"/>
        <v>0</v>
      </c>
      <c r="Q271" s="215">
        <f t="shared" si="184"/>
        <v>0</v>
      </c>
      <c r="S271" s="51"/>
      <c r="T271" s="51"/>
    </row>
    <row r="272" spans="1:20" s="2" customFormat="1" ht="111.75" customHeight="1" x14ac:dyDescent="0.25">
      <c r="A272" s="5">
        <f t="shared" si="182"/>
        <v>14</v>
      </c>
      <c r="B272" s="13" t="s">
        <v>10</v>
      </c>
      <c r="C272" s="24" t="s">
        <v>30</v>
      </c>
      <c r="D272" s="37" t="s">
        <v>151</v>
      </c>
      <c r="E272" s="46"/>
      <c r="F272" s="55"/>
      <c r="G272" s="105">
        <v>9785912828584</v>
      </c>
      <c r="H272" s="64">
        <v>30</v>
      </c>
      <c r="I272" s="68">
        <f t="shared" si="179"/>
        <v>15</v>
      </c>
      <c r="J272" s="74" t="s">
        <v>625</v>
      </c>
      <c r="K272" s="85">
        <v>50</v>
      </c>
      <c r="L272" s="90"/>
      <c r="M272" s="98">
        <f t="shared" si="181"/>
        <v>0</v>
      </c>
      <c r="N272" s="51">
        <f t="shared" si="180"/>
        <v>0</v>
      </c>
      <c r="O272" s="51">
        <v>4903000000</v>
      </c>
      <c r="P272" s="51">
        <f>TRUNC(L272/K272,0)*K272</f>
        <v>0</v>
      </c>
      <c r="Q272" s="215">
        <f t="shared" si="184"/>
        <v>0</v>
      </c>
      <c r="S272" s="51"/>
      <c r="T272" s="51"/>
    </row>
    <row r="273" spans="1:20" s="2" customFormat="1" ht="111.75" customHeight="1" x14ac:dyDescent="0.25">
      <c r="A273" s="5">
        <f t="shared" si="182"/>
        <v>15</v>
      </c>
      <c r="B273" s="13" t="s">
        <v>10</v>
      </c>
      <c r="C273" s="23"/>
      <c r="D273" s="37" t="s">
        <v>50</v>
      </c>
      <c r="E273" s="45"/>
      <c r="F273" s="55"/>
      <c r="G273" s="105">
        <v>9785912829055</v>
      </c>
      <c r="H273" s="64">
        <v>30</v>
      </c>
      <c r="I273" s="68">
        <f t="shared" si="179"/>
        <v>15</v>
      </c>
      <c r="J273" s="74" t="s">
        <v>627</v>
      </c>
      <c r="K273" s="85">
        <v>50</v>
      </c>
      <c r="L273" s="90"/>
      <c r="M273" s="98">
        <f t="shared" si="181"/>
        <v>0</v>
      </c>
      <c r="N273" s="51">
        <f t="shared" si="180"/>
        <v>0</v>
      </c>
      <c r="O273" s="51">
        <v>4903000000</v>
      </c>
      <c r="P273" s="51">
        <f t="shared" si="183"/>
        <v>0</v>
      </c>
      <c r="Q273" s="215">
        <f t="shared" si="184"/>
        <v>0</v>
      </c>
      <c r="S273" s="51"/>
      <c r="T273" s="51"/>
    </row>
    <row r="274" spans="1:20" s="9" customFormat="1" ht="111.75" customHeight="1" x14ac:dyDescent="0.25">
      <c r="A274" s="5">
        <f t="shared" si="182"/>
        <v>16</v>
      </c>
      <c r="B274" s="13" t="s">
        <v>10</v>
      </c>
      <c r="C274" s="23"/>
      <c r="D274" s="37" t="s">
        <v>152</v>
      </c>
      <c r="E274" s="27"/>
      <c r="F274" s="55"/>
      <c r="G274" s="105">
        <v>9785912829062</v>
      </c>
      <c r="H274" s="64">
        <v>30</v>
      </c>
      <c r="I274" s="68">
        <f t="shared" si="179"/>
        <v>15</v>
      </c>
      <c r="J274" s="74" t="s">
        <v>627</v>
      </c>
      <c r="K274" s="85">
        <v>50</v>
      </c>
      <c r="L274" s="90"/>
      <c r="M274" s="98">
        <f t="shared" si="181"/>
        <v>0</v>
      </c>
      <c r="N274" s="51">
        <f>L274*1.35/K274</f>
        <v>0</v>
      </c>
      <c r="O274" s="51">
        <v>4903000000</v>
      </c>
      <c r="P274" s="51">
        <f t="shared" si="183"/>
        <v>0</v>
      </c>
      <c r="Q274" s="215">
        <f t="shared" si="184"/>
        <v>0</v>
      </c>
      <c r="S274" s="169"/>
      <c r="T274" s="169"/>
    </row>
    <row r="275" spans="1:20" s="2" customFormat="1" ht="58.5" customHeight="1" x14ac:dyDescent="0.25">
      <c r="A275" s="237" t="s">
        <v>737</v>
      </c>
      <c r="B275" s="238"/>
      <c r="C275" s="238"/>
      <c r="D275" s="238"/>
      <c r="F275" s="239" t="s">
        <v>746</v>
      </c>
      <c r="G275" s="239"/>
      <c r="H275" s="239"/>
      <c r="I275" s="239"/>
      <c r="J275" s="239"/>
      <c r="K275" s="240"/>
      <c r="L275" s="94"/>
      <c r="M275" s="98"/>
      <c r="N275" s="51"/>
      <c r="O275" s="51"/>
      <c r="P275" s="51"/>
      <c r="Q275" s="51"/>
      <c r="S275" s="51"/>
      <c r="T275" s="51"/>
    </row>
    <row r="276" spans="1:20" s="2" customFormat="1" ht="25.5" customHeight="1" x14ac:dyDescent="0.25">
      <c r="A276" s="6"/>
      <c r="B276" s="15"/>
      <c r="C276" s="245" t="s">
        <v>996</v>
      </c>
      <c r="D276" s="245"/>
      <c r="E276" s="108"/>
      <c r="F276" s="173"/>
      <c r="G276" s="173"/>
      <c r="H276" s="173"/>
      <c r="I276" s="173"/>
      <c r="J276" s="173"/>
      <c r="K276" s="166"/>
      <c r="L276" s="94"/>
      <c r="M276" s="98"/>
      <c r="N276" s="51"/>
      <c r="O276" s="51"/>
      <c r="P276" s="51"/>
      <c r="Q276" s="51"/>
      <c r="S276" s="51"/>
      <c r="T276" s="51"/>
    </row>
    <row r="277" spans="1:20" s="2" customFormat="1" ht="111.75" customHeight="1" x14ac:dyDescent="0.25">
      <c r="A277" s="5">
        <v>1</v>
      </c>
      <c r="B277" s="13"/>
      <c r="C277" s="24" t="s">
        <v>30</v>
      </c>
      <c r="D277" s="37" t="s">
        <v>82</v>
      </c>
      <c r="E277" s="43" t="s">
        <v>544</v>
      </c>
      <c r="F277" s="163" t="s">
        <v>560</v>
      </c>
      <c r="G277" s="105">
        <v>9785912828706</v>
      </c>
      <c r="H277" s="64">
        <v>26</v>
      </c>
      <c r="I277" s="68">
        <f t="shared" ref="I277:I283" si="185">ROUND((100-$L$4)/100*H277,1)</f>
        <v>13</v>
      </c>
      <c r="J277" s="74" t="s">
        <v>623</v>
      </c>
      <c r="K277" s="85">
        <v>100</v>
      </c>
      <c r="L277" s="110"/>
      <c r="M277" s="98">
        <f t="shared" ref="M277:M283" si="186">L277*I277</f>
        <v>0</v>
      </c>
      <c r="N277" s="51">
        <f t="shared" ref="N277:N283" si="187">L277*2.2/100</f>
        <v>0</v>
      </c>
      <c r="O277" s="51">
        <v>4903000000</v>
      </c>
      <c r="P277" s="51">
        <f t="shared" ref="P277:P283" si="188">TRUNC(L277/K277,0)*K277</f>
        <v>0</v>
      </c>
      <c r="Q277" s="215">
        <f t="shared" ref="Q277:Q283" si="189">L277-P277</f>
        <v>0</v>
      </c>
      <c r="S277" s="51"/>
      <c r="T277" s="171" t="s">
        <v>999</v>
      </c>
    </row>
    <row r="278" spans="1:20" s="2" customFormat="1" ht="111.75" customHeight="1" x14ac:dyDescent="0.25">
      <c r="A278" s="5">
        <f>A277+1</f>
        <v>2</v>
      </c>
      <c r="B278" s="13" t="s">
        <v>11</v>
      </c>
      <c r="C278" s="24" t="s">
        <v>30</v>
      </c>
      <c r="D278" s="37" t="s">
        <v>893</v>
      </c>
      <c r="E278" s="43" t="s">
        <v>544</v>
      </c>
      <c r="F278" s="163" t="s">
        <v>560</v>
      </c>
      <c r="G278" s="105">
        <v>9785912828683</v>
      </c>
      <c r="H278" s="64">
        <v>26</v>
      </c>
      <c r="I278" s="68">
        <f t="shared" si="185"/>
        <v>13</v>
      </c>
      <c r="J278" s="74" t="s">
        <v>811</v>
      </c>
      <c r="K278" s="85">
        <v>100</v>
      </c>
      <c r="L278" s="110"/>
      <c r="M278" s="98">
        <f t="shared" si="186"/>
        <v>0</v>
      </c>
      <c r="N278" s="51">
        <f t="shared" si="187"/>
        <v>0</v>
      </c>
      <c r="O278" s="51">
        <v>4903000000</v>
      </c>
      <c r="P278" s="51">
        <f t="shared" si="188"/>
        <v>0</v>
      </c>
      <c r="Q278" s="215">
        <f t="shared" si="189"/>
        <v>0</v>
      </c>
      <c r="S278" s="51"/>
      <c r="T278" s="171" t="s">
        <v>999</v>
      </c>
    </row>
    <row r="279" spans="1:20" s="2" customFormat="1" ht="111.75" customHeight="1" x14ac:dyDescent="0.25">
      <c r="A279" s="5">
        <f>A278+1</f>
        <v>3</v>
      </c>
      <c r="B279" s="13" t="s">
        <v>11</v>
      </c>
      <c r="C279" s="24" t="s">
        <v>30</v>
      </c>
      <c r="D279" s="37" t="s">
        <v>161</v>
      </c>
      <c r="E279" s="43" t="s">
        <v>544</v>
      </c>
      <c r="F279" s="163" t="s">
        <v>560</v>
      </c>
      <c r="G279" s="105">
        <v>9785912828690</v>
      </c>
      <c r="H279" s="64">
        <v>26</v>
      </c>
      <c r="I279" s="68">
        <f t="shared" si="185"/>
        <v>13</v>
      </c>
      <c r="J279" s="74" t="s">
        <v>625</v>
      </c>
      <c r="K279" s="85">
        <v>100</v>
      </c>
      <c r="L279" s="110"/>
      <c r="M279" s="98">
        <f t="shared" si="186"/>
        <v>0</v>
      </c>
      <c r="N279" s="51">
        <f t="shared" si="187"/>
        <v>0</v>
      </c>
      <c r="O279" s="51">
        <v>4903000000</v>
      </c>
      <c r="P279" s="51">
        <f t="shared" si="188"/>
        <v>0</v>
      </c>
      <c r="Q279" s="215">
        <f t="shared" si="189"/>
        <v>0</v>
      </c>
      <c r="S279" s="51"/>
      <c r="T279" s="171" t="s">
        <v>999</v>
      </c>
    </row>
    <row r="280" spans="1:20" s="2" customFormat="1" ht="111.75" customHeight="1" x14ac:dyDescent="0.25">
      <c r="A280" s="5">
        <f>A279+1</f>
        <v>4</v>
      </c>
      <c r="B280" s="13" t="s">
        <v>11</v>
      </c>
      <c r="C280" s="23"/>
      <c r="D280" s="37" t="s">
        <v>121</v>
      </c>
      <c r="E280" s="27"/>
      <c r="F280" s="163" t="s">
        <v>560</v>
      </c>
      <c r="G280" s="105">
        <v>9785000337059</v>
      </c>
      <c r="H280" s="64">
        <v>26</v>
      </c>
      <c r="I280" s="68">
        <f>ROUND((100-$L$4)/100*H280,1)</f>
        <v>13</v>
      </c>
      <c r="J280" s="74" t="s">
        <v>625</v>
      </c>
      <c r="K280" s="85">
        <v>100</v>
      </c>
      <c r="L280" s="110"/>
      <c r="M280" s="98">
        <f>L280*I280</f>
        <v>0</v>
      </c>
      <c r="N280" s="51">
        <f>L280*2.2/100</f>
        <v>0</v>
      </c>
      <c r="O280" s="51">
        <v>4903000000</v>
      </c>
      <c r="P280" s="51">
        <f>TRUNC(L280/K280,0)*K280</f>
        <v>0</v>
      </c>
      <c r="Q280" s="215">
        <f>L280-P280</f>
        <v>0</v>
      </c>
      <c r="S280" s="51"/>
      <c r="T280" s="51"/>
    </row>
    <row r="281" spans="1:20" s="2" customFormat="1" ht="111.75" customHeight="1" x14ac:dyDescent="0.25">
      <c r="A281" s="5">
        <f t="shared" ref="A281:A283" si="190">A280+1</f>
        <v>5</v>
      </c>
      <c r="B281" s="13" t="s">
        <v>11</v>
      </c>
      <c r="C281" s="24" t="s">
        <v>30</v>
      </c>
      <c r="D281" s="37" t="s">
        <v>892</v>
      </c>
      <c r="E281" s="22"/>
      <c r="F281" s="163" t="s">
        <v>560</v>
      </c>
      <c r="G281" s="105">
        <v>9785000335031</v>
      </c>
      <c r="H281" s="64">
        <v>26</v>
      </c>
      <c r="I281" s="68">
        <f t="shared" si="185"/>
        <v>13</v>
      </c>
      <c r="J281" s="74" t="s">
        <v>811</v>
      </c>
      <c r="K281" s="85">
        <v>100</v>
      </c>
      <c r="L281" s="110"/>
      <c r="M281" s="98">
        <f t="shared" si="186"/>
        <v>0</v>
      </c>
      <c r="N281" s="51">
        <f t="shared" si="187"/>
        <v>0</v>
      </c>
      <c r="O281" s="51">
        <v>4903000000</v>
      </c>
      <c r="P281" s="51">
        <f t="shared" si="188"/>
        <v>0</v>
      </c>
      <c r="Q281" s="215">
        <f t="shared" si="189"/>
        <v>0</v>
      </c>
      <c r="S281" s="51"/>
      <c r="T281" s="171" t="s">
        <v>999</v>
      </c>
    </row>
    <row r="282" spans="1:20" s="2" customFormat="1" ht="111.75" customHeight="1" x14ac:dyDescent="0.25">
      <c r="A282" s="5">
        <f t="shared" si="190"/>
        <v>6</v>
      </c>
      <c r="B282" s="13" t="s">
        <v>11</v>
      </c>
      <c r="C282" s="24" t="s">
        <v>30</v>
      </c>
      <c r="D282" s="37" t="s">
        <v>89</v>
      </c>
      <c r="E282" s="43" t="s">
        <v>544</v>
      </c>
      <c r="F282" s="163" t="s">
        <v>560</v>
      </c>
      <c r="G282" s="105">
        <v>9785912828676</v>
      </c>
      <c r="H282" s="64">
        <v>26</v>
      </c>
      <c r="I282" s="68">
        <f t="shared" si="185"/>
        <v>13</v>
      </c>
      <c r="J282" s="74" t="s">
        <v>811</v>
      </c>
      <c r="K282" s="85">
        <v>100</v>
      </c>
      <c r="L282" s="110"/>
      <c r="M282" s="98">
        <f t="shared" si="186"/>
        <v>0</v>
      </c>
      <c r="N282" s="51">
        <f t="shared" si="187"/>
        <v>0</v>
      </c>
      <c r="O282" s="51">
        <v>4903000000</v>
      </c>
      <c r="P282" s="51">
        <f t="shared" si="188"/>
        <v>0</v>
      </c>
      <c r="Q282" s="215">
        <f t="shared" si="189"/>
        <v>0</v>
      </c>
      <c r="S282" s="51"/>
      <c r="T282" s="171" t="s">
        <v>999</v>
      </c>
    </row>
    <row r="283" spans="1:20" s="2" customFormat="1" ht="111.75" customHeight="1" x14ac:dyDescent="0.25">
      <c r="A283" s="5">
        <f t="shared" si="190"/>
        <v>7</v>
      </c>
      <c r="B283" s="13" t="s">
        <v>11</v>
      </c>
      <c r="C283" s="23"/>
      <c r="D283" s="37" t="s">
        <v>176</v>
      </c>
      <c r="E283" s="29"/>
      <c r="F283" s="163" t="s">
        <v>560</v>
      </c>
      <c r="G283" s="105">
        <v>9785912824432</v>
      </c>
      <c r="H283" s="64">
        <v>26</v>
      </c>
      <c r="I283" s="68">
        <f t="shared" si="185"/>
        <v>13</v>
      </c>
      <c r="J283" s="74" t="s">
        <v>627</v>
      </c>
      <c r="K283" s="85">
        <v>100</v>
      </c>
      <c r="L283" s="110"/>
      <c r="M283" s="98">
        <f t="shared" si="186"/>
        <v>0</v>
      </c>
      <c r="N283" s="51">
        <f t="shared" si="187"/>
        <v>0</v>
      </c>
      <c r="O283" s="51">
        <v>4903000000</v>
      </c>
      <c r="P283" s="51">
        <f t="shared" si="188"/>
        <v>0</v>
      </c>
      <c r="Q283" s="215">
        <f t="shared" si="189"/>
        <v>0</v>
      </c>
      <c r="S283" s="51"/>
      <c r="T283" s="171" t="s">
        <v>999</v>
      </c>
    </row>
    <row r="284" spans="1:20" s="2" customFormat="1" ht="49.5" customHeight="1" x14ac:dyDescent="0.25">
      <c r="A284" s="6"/>
      <c r="B284" s="15"/>
      <c r="C284" s="245" t="s">
        <v>128</v>
      </c>
      <c r="D284" s="245"/>
      <c r="E284" s="108"/>
      <c r="F284" s="247" t="s">
        <v>746</v>
      </c>
      <c r="G284" s="239"/>
      <c r="H284" s="239"/>
      <c r="I284" s="239"/>
      <c r="J284" s="239"/>
      <c r="K284" s="240"/>
      <c r="L284" s="94"/>
      <c r="M284" s="98"/>
      <c r="N284" s="51"/>
      <c r="O284" s="51"/>
      <c r="P284" s="51"/>
      <c r="Q284" s="51"/>
      <c r="S284" s="51"/>
      <c r="T284" s="51"/>
    </row>
    <row r="285" spans="1:20" s="2" customFormat="1" ht="111.75" customHeight="1" x14ac:dyDescent="0.25">
      <c r="A285" s="5">
        <f>A283+1</f>
        <v>8</v>
      </c>
      <c r="B285" s="13" t="s">
        <v>11</v>
      </c>
      <c r="C285" s="24" t="s">
        <v>30</v>
      </c>
      <c r="D285" s="37" t="s">
        <v>160</v>
      </c>
      <c r="E285" s="43" t="s">
        <v>544</v>
      </c>
      <c r="F285" s="47"/>
      <c r="G285" s="105">
        <v>9785912827341</v>
      </c>
      <c r="H285" s="64">
        <v>26</v>
      </c>
      <c r="I285" s="68">
        <f t="shared" ref="I285:I295" si="191">ROUND((100-$L$4)/100*H285,1)</f>
        <v>13</v>
      </c>
      <c r="J285" s="74" t="s">
        <v>1054</v>
      </c>
      <c r="K285" s="85">
        <v>100</v>
      </c>
      <c r="L285" s="110"/>
      <c r="M285" s="98">
        <f>L285*I285</f>
        <v>0</v>
      </c>
      <c r="N285" s="51">
        <f>L285*2.2/100</f>
        <v>0</v>
      </c>
      <c r="O285" s="51">
        <v>4903000000</v>
      </c>
      <c r="P285" s="51">
        <f>TRUNC(L285/K285,0)*K285</f>
        <v>0</v>
      </c>
      <c r="Q285" s="215">
        <f>L285-P285</f>
        <v>0</v>
      </c>
      <c r="S285" s="51"/>
      <c r="T285" s="51"/>
    </row>
    <row r="286" spans="1:20" s="2" customFormat="1" ht="111.75" customHeight="1" x14ac:dyDescent="0.25">
      <c r="A286" s="5">
        <f>A285+1</f>
        <v>9</v>
      </c>
      <c r="B286" s="13" t="s">
        <v>11</v>
      </c>
      <c r="C286" s="24" t="s">
        <v>30</v>
      </c>
      <c r="D286" s="37" t="s">
        <v>886</v>
      </c>
      <c r="E286" s="43" t="s">
        <v>544</v>
      </c>
      <c r="F286" s="47"/>
      <c r="G286" s="105">
        <v>9785912822889</v>
      </c>
      <c r="H286" s="64">
        <v>26</v>
      </c>
      <c r="I286" s="68">
        <f t="shared" si="191"/>
        <v>13</v>
      </c>
      <c r="J286" s="74" t="s">
        <v>1120</v>
      </c>
      <c r="K286" s="85">
        <v>100</v>
      </c>
      <c r="L286" s="110"/>
      <c r="M286" s="98">
        <f>L286*I286</f>
        <v>0</v>
      </c>
      <c r="N286" s="51">
        <f>L286*2.2/100</f>
        <v>0</v>
      </c>
      <c r="O286" s="51">
        <v>4903000000</v>
      </c>
      <c r="P286" s="51">
        <f>TRUNC(L286/K286,0)*K286</f>
        <v>0</v>
      </c>
      <c r="Q286" s="215">
        <f>L286-P286</f>
        <v>0</v>
      </c>
      <c r="S286" s="51"/>
      <c r="T286" s="51"/>
    </row>
    <row r="287" spans="1:20" s="2" customFormat="1" ht="66.75" customHeight="1" x14ac:dyDescent="0.25">
      <c r="A287" s="126"/>
      <c r="B287" s="127"/>
      <c r="C287" s="128"/>
      <c r="D287" s="129" t="s">
        <v>791</v>
      </c>
      <c r="E287" s="130"/>
      <c r="F287" s="131" t="s">
        <v>790</v>
      </c>
      <c r="G287" s="154"/>
      <c r="H287" s="172">
        <v>36</v>
      </c>
      <c r="I287" s="133">
        <f t="shared" si="191"/>
        <v>18</v>
      </c>
      <c r="J287" s="134" t="s">
        <v>623</v>
      </c>
      <c r="K287" s="113">
        <v>100</v>
      </c>
      <c r="L287" s="110"/>
      <c r="M287" s="135"/>
      <c r="N287" s="51"/>
      <c r="O287" s="51"/>
      <c r="P287" s="51"/>
      <c r="Q287" s="51"/>
      <c r="S287" s="51"/>
      <c r="T287" s="51"/>
    </row>
    <row r="288" spans="1:20" s="2" customFormat="1" ht="66.75" customHeight="1" x14ac:dyDescent="0.25">
      <c r="A288" s="126"/>
      <c r="B288" s="127"/>
      <c r="C288" s="128"/>
      <c r="D288" s="129" t="s">
        <v>880</v>
      </c>
      <c r="E288" s="130"/>
      <c r="F288" s="131" t="s">
        <v>881</v>
      </c>
      <c r="G288" s="154"/>
      <c r="H288" s="132">
        <v>29.9</v>
      </c>
      <c r="I288" s="133">
        <f t="shared" si="191"/>
        <v>15</v>
      </c>
      <c r="J288" s="134" t="s">
        <v>811</v>
      </c>
      <c r="K288" s="113">
        <v>100</v>
      </c>
      <c r="L288" s="110"/>
      <c r="M288" s="135"/>
      <c r="N288" s="51"/>
      <c r="O288" s="51"/>
      <c r="P288" s="51"/>
      <c r="Q288" s="51"/>
      <c r="S288" s="51"/>
      <c r="T288" s="51"/>
    </row>
    <row r="289" spans="1:20" s="2" customFormat="1" ht="66.75" customHeight="1" x14ac:dyDescent="0.25">
      <c r="A289" s="126"/>
      <c r="B289" s="127"/>
      <c r="C289" s="128"/>
      <c r="D289" s="129" t="s">
        <v>1006</v>
      </c>
      <c r="E289" s="130"/>
      <c r="F289" s="131" t="s">
        <v>1009</v>
      </c>
      <c r="G289" s="154"/>
      <c r="H289" s="132">
        <v>28.5</v>
      </c>
      <c r="I289" s="133">
        <f>ROUND((100-$L$4)/100*H289,1)</f>
        <v>14.3</v>
      </c>
      <c r="J289" s="134" t="s">
        <v>1054</v>
      </c>
      <c r="K289" s="113">
        <v>100</v>
      </c>
      <c r="L289" s="110"/>
      <c r="M289" s="135"/>
      <c r="N289" s="51"/>
      <c r="O289" s="51"/>
      <c r="P289" s="51"/>
      <c r="Q289" s="51"/>
      <c r="S289" s="51"/>
      <c r="T289" s="51"/>
    </row>
    <row r="290" spans="1:20" s="2" customFormat="1" ht="111.75" customHeight="1" x14ac:dyDescent="0.25">
      <c r="A290" s="5">
        <f>A286+1</f>
        <v>10</v>
      </c>
      <c r="B290" s="13"/>
      <c r="C290" s="24" t="s">
        <v>30</v>
      </c>
      <c r="D290" s="37" t="s">
        <v>1060</v>
      </c>
      <c r="E290" s="43" t="s">
        <v>544</v>
      </c>
      <c r="F290" s="56"/>
      <c r="G290" s="105">
        <v>9785912827167</v>
      </c>
      <c r="H290" s="64">
        <v>26</v>
      </c>
      <c r="I290" s="68">
        <f t="shared" ref="I290" si="192">ROUND((100-$L$4)/100*H290,1)</f>
        <v>13</v>
      </c>
      <c r="J290" s="74" t="s">
        <v>1054</v>
      </c>
      <c r="K290" s="85">
        <v>100</v>
      </c>
      <c r="L290" s="110"/>
      <c r="M290" s="98">
        <f t="shared" ref="M290" si="193">L290*I290</f>
        <v>0</v>
      </c>
      <c r="N290" s="51">
        <f t="shared" ref="N290" si="194">L290*2.2/100</f>
        <v>0</v>
      </c>
      <c r="O290" s="51">
        <v>4903000000</v>
      </c>
      <c r="P290" s="51"/>
      <c r="Q290" s="215"/>
      <c r="S290" s="51"/>
      <c r="T290" s="51"/>
    </row>
    <row r="291" spans="1:20" s="2" customFormat="1" ht="111.75" customHeight="1" x14ac:dyDescent="0.25">
      <c r="A291" s="5">
        <f t="shared" ref="A291:A297" si="195">A290+1</f>
        <v>11</v>
      </c>
      <c r="B291" s="13" t="s">
        <v>11</v>
      </c>
      <c r="C291" s="23"/>
      <c r="D291" s="37" t="s">
        <v>163</v>
      </c>
      <c r="E291" s="43" t="s">
        <v>544</v>
      </c>
      <c r="F291" s="56"/>
      <c r="G291" s="105">
        <v>9785912827174</v>
      </c>
      <c r="H291" s="64">
        <v>26</v>
      </c>
      <c r="I291" s="68">
        <f t="shared" si="191"/>
        <v>13</v>
      </c>
      <c r="J291" s="74" t="s">
        <v>626</v>
      </c>
      <c r="K291" s="85">
        <v>100</v>
      </c>
      <c r="L291" s="110"/>
      <c r="M291" s="98">
        <f t="shared" ref="M291:M295" si="196">L291*I291</f>
        <v>0</v>
      </c>
      <c r="N291" s="51">
        <f t="shared" ref="N291:N295" si="197">L291*2.2/100</f>
        <v>0</v>
      </c>
      <c r="O291" s="51">
        <v>4903000000</v>
      </c>
      <c r="P291" s="51">
        <f t="shared" ref="P291:P295" si="198">TRUNC(L291/K291,0)*K291</f>
        <v>0</v>
      </c>
      <c r="Q291" s="215">
        <f t="shared" ref="Q291:Q295" si="199">L291-P291</f>
        <v>0</v>
      </c>
      <c r="S291" s="51"/>
      <c r="T291" s="51"/>
    </row>
    <row r="292" spans="1:20" s="2" customFormat="1" ht="111.75" customHeight="1" x14ac:dyDescent="0.25">
      <c r="A292" s="5">
        <f t="shared" si="195"/>
        <v>12</v>
      </c>
      <c r="B292" s="13" t="s">
        <v>11</v>
      </c>
      <c r="C292" s="23"/>
      <c r="D292" s="37" t="s">
        <v>165</v>
      </c>
      <c r="E292" s="43" t="s">
        <v>544</v>
      </c>
      <c r="F292" s="47"/>
      <c r="G292" s="105">
        <v>9785912822896</v>
      </c>
      <c r="H292" s="64">
        <v>26</v>
      </c>
      <c r="I292" s="68">
        <f t="shared" si="191"/>
        <v>13</v>
      </c>
      <c r="J292" s="74" t="s">
        <v>626</v>
      </c>
      <c r="K292" s="85">
        <v>100</v>
      </c>
      <c r="L292" s="110"/>
      <c r="M292" s="98">
        <f t="shared" si="196"/>
        <v>0</v>
      </c>
      <c r="N292" s="51">
        <f t="shared" si="197"/>
        <v>0</v>
      </c>
      <c r="O292" s="51">
        <v>4903000000</v>
      </c>
      <c r="P292" s="51">
        <f t="shared" si="198"/>
        <v>0</v>
      </c>
      <c r="Q292" s="215">
        <f t="shared" si="199"/>
        <v>0</v>
      </c>
      <c r="S292" s="51"/>
      <c r="T292" s="51"/>
    </row>
    <row r="293" spans="1:20" s="2" customFormat="1" ht="111.75" customHeight="1" x14ac:dyDescent="0.25">
      <c r="A293" s="5">
        <f t="shared" si="195"/>
        <v>13</v>
      </c>
      <c r="B293" s="13"/>
      <c r="C293" s="24" t="s">
        <v>30</v>
      </c>
      <c r="D293" s="37" t="s">
        <v>166</v>
      </c>
      <c r="E293" s="43" t="s">
        <v>544</v>
      </c>
      <c r="F293" s="47"/>
      <c r="G293" s="105">
        <v>9785912826122</v>
      </c>
      <c r="H293" s="64">
        <v>26</v>
      </c>
      <c r="I293" s="68">
        <f t="shared" si="191"/>
        <v>13</v>
      </c>
      <c r="J293" s="74" t="s">
        <v>1120</v>
      </c>
      <c r="K293" s="85">
        <v>100</v>
      </c>
      <c r="L293" s="110"/>
      <c r="M293" s="98">
        <f t="shared" si="196"/>
        <v>0</v>
      </c>
      <c r="N293" s="51">
        <f t="shared" si="197"/>
        <v>0</v>
      </c>
      <c r="O293" s="51">
        <v>4903000000</v>
      </c>
      <c r="P293" s="51">
        <f t="shared" si="198"/>
        <v>0</v>
      </c>
      <c r="Q293" s="215">
        <f t="shared" si="199"/>
        <v>0</v>
      </c>
      <c r="S293" s="51"/>
      <c r="T293" s="51"/>
    </row>
    <row r="294" spans="1:20" s="2" customFormat="1" ht="111.75" customHeight="1" x14ac:dyDescent="0.25">
      <c r="A294" s="5">
        <f t="shared" si="195"/>
        <v>14</v>
      </c>
      <c r="B294" s="13" t="s">
        <v>11</v>
      </c>
      <c r="C294" s="23"/>
      <c r="D294" s="37" t="s">
        <v>172</v>
      </c>
      <c r="E294" s="43" t="s">
        <v>544</v>
      </c>
      <c r="F294" s="47"/>
      <c r="G294" s="105">
        <v>9785912821189</v>
      </c>
      <c r="H294" s="64">
        <v>26</v>
      </c>
      <c r="I294" s="68">
        <f t="shared" si="191"/>
        <v>13</v>
      </c>
      <c r="J294" s="74" t="s">
        <v>625</v>
      </c>
      <c r="K294" s="85">
        <v>100</v>
      </c>
      <c r="L294" s="110"/>
      <c r="M294" s="98">
        <f t="shared" si="196"/>
        <v>0</v>
      </c>
      <c r="N294" s="51">
        <f t="shared" si="197"/>
        <v>0</v>
      </c>
      <c r="O294" s="51">
        <v>4903000000</v>
      </c>
      <c r="P294" s="51">
        <f t="shared" si="198"/>
        <v>0</v>
      </c>
      <c r="Q294" s="215">
        <f t="shared" si="199"/>
        <v>0</v>
      </c>
      <c r="S294" s="51"/>
      <c r="T294" s="51"/>
    </row>
    <row r="295" spans="1:20" s="2" customFormat="1" ht="111.75" customHeight="1" x14ac:dyDescent="0.25">
      <c r="A295" s="5">
        <f t="shared" si="195"/>
        <v>15</v>
      </c>
      <c r="B295" s="13" t="s">
        <v>11</v>
      </c>
      <c r="C295" s="24" t="s">
        <v>30</v>
      </c>
      <c r="D295" s="37" t="s">
        <v>171</v>
      </c>
      <c r="E295" s="43" t="s">
        <v>544</v>
      </c>
      <c r="F295" s="47"/>
      <c r="G295" s="105">
        <v>9785912823046</v>
      </c>
      <c r="H295" s="64">
        <v>26</v>
      </c>
      <c r="I295" s="68">
        <f t="shared" si="191"/>
        <v>13</v>
      </c>
      <c r="J295" s="74" t="s">
        <v>1120</v>
      </c>
      <c r="K295" s="85">
        <v>100</v>
      </c>
      <c r="L295" s="110"/>
      <c r="M295" s="98">
        <f t="shared" si="196"/>
        <v>0</v>
      </c>
      <c r="N295" s="51">
        <f t="shared" si="197"/>
        <v>0</v>
      </c>
      <c r="O295" s="51">
        <v>4903000000</v>
      </c>
      <c r="P295" s="51">
        <f t="shared" si="198"/>
        <v>0</v>
      </c>
      <c r="Q295" s="215">
        <f t="shared" si="199"/>
        <v>0</v>
      </c>
      <c r="S295" s="51"/>
      <c r="T295" s="51"/>
    </row>
    <row r="296" spans="1:20" s="2" customFormat="1" ht="111.75" customHeight="1" x14ac:dyDescent="0.25">
      <c r="A296" s="5">
        <f t="shared" si="195"/>
        <v>16</v>
      </c>
      <c r="B296" s="13"/>
      <c r="C296" s="24" t="s">
        <v>30</v>
      </c>
      <c r="D296" s="37" t="s">
        <v>100</v>
      </c>
      <c r="E296" s="217"/>
      <c r="F296" s="47"/>
      <c r="G296" s="105">
        <v>9785912826153</v>
      </c>
      <c r="H296" s="64">
        <v>26</v>
      </c>
      <c r="I296" s="68">
        <f t="shared" ref="I296" si="200">ROUND((100-$L$4)/100*H296,1)</f>
        <v>13</v>
      </c>
      <c r="J296" s="74" t="s">
        <v>1120</v>
      </c>
      <c r="K296" s="85">
        <v>100</v>
      </c>
      <c r="L296" s="110"/>
      <c r="M296" s="98">
        <f t="shared" ref="M296" si="201">L296*I296</f>
        <v>0</v>
      </c>
      <c r="N296" s="51">
        <f t="shared" ref="N296" si="202">L296*2.2/100</f>
        <v>0</v>
      </c>
      <c r="O296" s="51">
        <v>4903000000</v>
      </c>
      <c r="P296" s="51"/>
      <c r="Q296" s="215"/>
      <c r="S296" s="51"/>
      <c r="T296" s="51"/>
    </row>
    <row r="297" spans="1:20" s="2" customFormat="1" ht="111.75" customHeight="1" x14ac:dyDescent="0.25">
      <c r="A297" s="5">
        <f t="shared" si="195"/>
        <v>17</v>
      </c>
      <c r="B297" s="13"/>
      <c r="C297" s="24" t="s">
        <v>30</v>
      </c>
      <c r="D297" s="37" t="s">
        <v>1062</v>
      </c>
      <c r="E297" s="43" t="s">
        <v>544</v>
      </c>
      <c r="F297" s="47"/>
      <c r="G297" s="105">
        <v>9785912827181</v>
      </c>
      <c r="H297" s="64">
        <v>26</v>
      </c>
      <c r="I297" s="68">
        <f t="shared" ref="I297" si="203">ROUND((100-$L$4)/100*H297,1)</f>
        <v>13</v>
      </c>
      <c r="J297" s="74" t="s">
        <v>1054</v>
      </c>
      <c r="K297" s="85">
        <v>100</v>
      </c>
      <c r="L297" s="110"/>
      <c r="M297" s="98">
        <f t="shared" ref="M297" si="204">L297*I297</f>
        <v>0</v>
      </c>
      <c r="N297" s="51">
        <f t="shared" ref="N297" si="205">L297*2.2/100</f>
        <v>0</v>
      </c>
      <c r="O297" s="51">
        <v>4903000000</v>
      </c>
      <c r="P297" s="51"/>
      <c r="Q297" s="215"/>
      <c r="S297" s="51"/>
      <c r="T297" s="51"/>
    </row>
    <row r="298" spans="1:20" s="2" customFormat="1" ht="37.5" customHeight="1" x14ac:dyDescent="0.25">
      <c r="A298" s="5"/>
      <c r="B298" s="13"/>
      <c r="C298" s="23"/>
      <c r="D298" s="39" t="s">
        <v>133</v>
      </c>
      <c r="E298" s="108"/>
      <c r="F298" s="247" t="s">
        <v>746</v>
      </c>
      <c r="G298" s="239"/>
      <c r="H298" s="239"/>
      <c r="I298" s="239"/>
      <c r="J298" s="240"/>
      <c r="K298" s="85"/>
      <c r="L298" s="110"/>
      <c r="M298" s="98"/>
      <c r="N298" s="51"/>
      <c r="O298" s="51"/>
      <c r="P298" s="51"/>
      <c r="Q298" s="51"/>
      <c r="S298" s="51"/>
      <c r="T298" s="51"/>
    </row>
    <row r="299" spans="1:20" s="2" customFormat="1" ht="111.75" customHeight="1" x14ac:dyDescent="0.25">
      <c r="A299" s="5">
        <f>A297+1</f>
        <v>18</v>
      </c>
      <c r="B299" s="14"/>
      <c r="C299" s="24" t="s">
        <v>30</v>
      </c>
      <c r="D299" s="37" t="s">
        <v>738</v>
      </c>
      <c r="E299" s="43" t="s">
        <v>544</v>
      </c>
      <c r="F299" s="47" t="s">
        <v>739</v>
      </c>
      <c r="G299" s="105">
        <v>9785912826795</v>
      </c>
      <c r="H299" s="64">
        <v>26</v>
      </c>
      <c r="I299" s="68">
        <f t="shared" ref="I299:I311" si="206">ROUND((100-$L$4)/100*H299,1)</f>
        <v>13</v>
      </c>
      <c r="J299" s="74" t="s">
        <v>1149</v>
      </c>
      <c r="K299" s="85">
        <v>100</v>
      </c>
      <c r="L299" s="110"/>
      <c r="M299" s="98">
        <f t="shared" ref="M299:M311" si="207">L299*I299</f>
        <v>0</v>
      </c>
      <c r="N299" s="51">
        <f t="shared" ref="N299:N311" si="208">L299*2.2/100</f>
        <v>0</v>
      </c>
      <c r="O299" s="51">
        <v>4903000000</v>
      </c>
      <c r="P299" s="51">
        <f t="shared" ref="P299:P311" si="209">TRUNC(L299/K299,0)*K299</f>
        <v>0</v>
      </c>
      <c r="Q299" s="215">
        <f t="shared" ref="Q299:Q311" si="210">L299-P299</f>
        <v>0</v>
      </c>
      <c r="S299" s="51"/>
      <c r="T299" s="51"/>
    </row>
    <row r="300" spans="1:20" s="2" customFormat="1" ht="111.75" customHeight="1" x14ac:dyDescent="0.25">
      <c r="A300" s="5">
        <f>A299+1</f>
        <v>19</v>
      </c>
      <c r="B300" s="14"/>
      <c r="C300" s="24" t="s">
        <v>30</v>
      </c>
      <c r="D300" s="37" t="s">
        <v>135</v>
      </c>
      <c r="E300" s="43" t="s">
        <v>544</v>
      </c>
      <c r="F300" s="47"/>
      <c r="G300" s="105">
        <v>9785000337066</v>
      </c>
      <c r="H300" s="64">
        <v>26</v>
      </c>
      <c r="I300" s="68">
        <f t="shared" ref="I300" si="211">ROUND((100-$L$4)/100*H300,1)</f>
        <v>13</v>
      </c>
      <c r="J300" s="74" t="s">
        <v>1054</v>
      </c>
      <c r="K300" s="85">
        <v>100</v>
      </c>
      <c r="L300" s="110"/>
      <c r="M300" s="98">
        <f t="shared" ref="M300" si="212">L300*I300</f>
        <v>0</v>
      </c>
      <c r="N300" s="51">
        <f t="shared" ref="N300" si="213">L300*2.2/100</f>
        <v>0</v>
      </c>
      <c r="O300" s="51">
        <v>4903000000</v>
      </c>
      <c r="P300" s="51"/>
      <c r="Q300" s="215"/>
      <c r="S300" s="51"/>
      <c r="T300" s="51"/>
    </row>
    <row r="301" spans="1:20" s="2" customFormat="1" ht="111.75" customHeight="1" x14ac:dyDescent="0.25">
      <c r="A301" s="5">
        <f>A300+1</f>
        <v>20</v>
      </c>
      <c r="B301" s="13"/>
      <c r="C301" s="23"/>
      <c r="D301" s="37" t="s">
        <v>157</v>
      </c>
      <c r="E301" s="43" t="s">
        <v>544</v>
      </c>
      <c r="F301" s="47"/>
      <c r="G301" s="105">
        <v>9785912827310</v>
      </c>
      <c r="H301" s="64">
        <v>26</v>
      </c>
      <c r="I301" s="68">
        <f t="shared" si="206"/>
        <v>13</v>
      </c>
      <c r="J301" s="74" t="s">
        <v>625</v>
      </c>
      <c r="K301" s="85">
        <v>100</v>
      </c>
      <c r="L301" s="110"/>
      <c r="M301" s="98">
        <f t="shared" si="207"/>
        <v>0</v>
      </c>
      <c r="N301" s="51">
        <f t="shared" si="208"/>
        <v>0</v>
      </c>
      <c r="O301" s="51">
        <v>4903000000</v>
      </c>
      <c r="P301" s="51">
        <f t="shared" si="209"/>
        <v>0</v>
      </c>
      <c r="Q301" s="215">
        <f t="shared" si="210"/>
        <v>0</v>
      </c>
      <c r="S301" s="51"/>
      <c r="T301" s="51"/>
    </row>
    <row r="302" spans="1:20" s="2" customFormat="1" ht="111.75" customHeight="1" x14ac:dyDescent="0.25">
      <c r="A302" s="5">
        <f t="shared" ref="A302:A311" si="214">A301+1</f>
        <v>21</v>
      </c>
      <c r="B302" s="13"/>
      <c r="C302" s="24" t="s">
        <v>30</v>
      </c>
      <c r="D302" s="37" t="s">
        <v>75</v>
      </c>
      <c r="E302" s="43" t="s">
        <v>544</v>
      </c>
      <c r="F302" s="47" t="s">
        <v>739</v>
      </c>
      <c r="G302" s="105">
        <v>9785912822872</v>
      </c>
      <c r="H302" s="64">
        <v>26</v>
      </c>
      <c r="I302" s="68">
        <f t="shared" si="206"/>
        <v>13</v>
      </c>
      <c r="J302" s="74" t="s">
        <v>1120</v>
      </c>
      <c r="K302" s="85">
        <v>100</v>
      </c>
      <c r="L302" s="110"/>
      <c r="M302" s="98">
        <f t="shared" si="207"/>
        <v>0</v>
      </c>
      <c r="N302" s="51">
        <f t="shared" si="208"/>
        <v>0</v>
      </c>
      <c r="O302" s="51">
        <v>4903000000</v>
      </c>
      <c r="P302" s="51">
        <f t="shared" si="209"/>
        <v>0</v>
      </c>
      <c r="Q302" s="215">
        <f t="shared" si="210"/>
        <v>0</v>
      </c>
      <c r="S302" s="51"/>
      <c r="T302" s="51"/>
    </row>
    <row r="303" spans="1:20" s="2" customFormat="1" ht="111.75" customHeight="1" x14ac:dyDescent="0.25">
      <c r="A303" s="5">
        <f t="shared" si="214"/>
        <v>22</v>
      </c>
      <c r="B303" s="13" t="s">
        <v>11</v>
      </c>
      <c r="C303" s="24" t="s">
        <v>30</v>
      </c>
      <c r="D303" s="37" t="s">
        <v>896</v>
      </c>
      <c r="E303" s="43" t="s">
        <v>544</v>
      </c>
      <c r="F303" s="51"/>
      <c r="G303" s="105">
        <v>9785912822742</v>
      </c>
      <c r="H303" s="64">
        <v>26</v>
      </c>
      <c r="I303" s="68">
        <f t="shared" si="206"/>
        <v>13</v>
      </c>
      <c r="J303" s="74" t="s">
        <v>811</v>
      </c>
      <c r="K303" s="85">
        <v>100</v>
      </c>
      <c r="L303" s="110"/>
      <c r="M303" s="98">
        <f t="shared" si="207"/>
        <v>0</v>
      </c>
      <c r="N303" s="51">
        <f t="shared" si="208"/>
        <v>0</v>
      </c>
      <c r="O303" s="51">
        <v>4903000000</v>
      </c>
      <c r="P303" s="51">
        <f t="shared" si="209"/>
        <v>0</v>
      </c>
      <c r="Q303" s="215">
        <f t="shared" si="210"/>
        <v>0</v>
      </c>
      <c r="S303" s="51"/>
      <c r="T303" s="51"/>
    </row>
    <row r="304" spans="1:20" s="2" customFormat="1" ht="111.75" customHeight="1" x14ac:dyDescent="0.25">
      <c r="A304" s="5">
        <f t="shared" si="214"/>
        <v>23</v>
      </c>
      <c r="B304" s="13" t="s">
        <v>11</v>
      </c>
      <c r="C304" s="23"/>
      <c r="D304" s="37" t="s">
        <v>162</v>
      </c>
      <c r="E304" s="43" t="s">
        <v>544</v>
      </c>
      <c r="F304" s="56"/>
      <c r="G304" s="105">
        <v>9785912827211</v>
      </c>
      <c r="H304" s="64">
        <v>26</v>
      </c>
      <c r="I304" s="68">
        <f t="shared" si="206"/>
        <v>13</v>
      </c>
      <c r="J304" s="74" t="s">
        <v>625</v>
      </c>
      <c r="K304" s="85">
        <v>100</v>
      </c>
      <c r="L304" s="110"/>
      <c r="M304" s="98">
        <f t="shared" si="207"/>
        <v>0</v>
      </c>
      <c r="N304" s="51">
        <f t="shared" si="208"/>
        <v>0</v>
      </c>
      <c r="O304" s="51">
        <v>4903000000</v>
      </c>
      <c r="P304" s="51">
        <f t="shared" si="209"/>
        <v>0</v>
      </c>
      <c r="Q304" s="215">
        <f t="shared" si="210"/>
        <v>0</v>
      </c>
      <c r="S304" s="51"/>
      <c r="T304" s="51"/>
    </row>
    <row r="305" spans="1:20" s="2" customFormat="1" ht="111.75" customHeight="1" x14ac:dyDescent="0.25">
      <c r="A305" s="5">
        <f t="shared" si="214"/>
        <v>24</v>
      </c>
      <c r="B305" s="13" t="s">
        <v>11</v>
      </c>
      <c r="C305" s="24" t="s">
        <v>30</v>
      </c>
      <c r="D305" s="37" t="s">
        <v>164</v>
      </c>
      <c r="E305" s="43" t="s">
        <v>544</v>
      </c>
      <c r="F305" s="47"/>
      <c r="G305" s="105">
        <v>9785000336250</v>
      </c>
      <c r="H305" s="64">
        <v>26</v>
      </c>
      <c r="I305" s="68">
        <f t="shared" si="206"/>
        <v>13</v>
      </c>
      <c r="J305" s="74" t="s">
        <v>1146</v>
      </c>
      <c r="K305" s="85">
        <v>100</v>
      </c>
      <c r="L305" s="110"/>
      <c r="M305" s="98">
        <f t="shared" si="207"/>
        <v>0</v>
      </c>
      <c r="N305" s="51">
        <f t="shared" si="208"/>
        <v>0</v>
      </c>
      <c r="O305" s="51">
        <v>4903000000</v>
      </c>
      <c r="P305" s="51">
        <f t="shared" si="209"/>
        <v>0</v>
      </c>
      <c r="Q305" s="215">
        <f t="shared" si="210"/>
        <v>0</v>
      </c>
      <c r="S305" s="51"/>
      <c r="T305" s="51"/>
    </row>
    <row r="306" spans="1:20" s="2" customFormat="1" ht="111.75" customHeight="1" x14ac:dyDescent="0.25">
      <c r="A306" s="5">
        <f t="shared" si="214"/>
        <v>25</v>
      </c>
      <c r="B306" s="13"/>
      <c r="C306" s="24" t="s">
        <v>30</v>
      </c>
      <c r="D306" s="37" t="s">
        <v>897</v>
      </c>
      <c r="E306" s="43" t="s">
        <v>544</v>
      </c>
      <c r="F306" s="47"/>
      <c r="G306" s="105">
        <v>9785912826115</v>
      </c>
      <c r="H306" s="64">
        <v>26</v>
      </c>
      <c r="I306" s="68">
        <f t="shared" si="206"/>
        <v>13</v>
      </c>
      <c r="J306" s="74" t="s">
        <v>811</v>
      </c>
      <c r="K306" s="85">
        <v>100</v>
      </c>
      <c r="L306" s="110"/>
      <c r="M306" s="98">
        <f t="shared" si="207"/>
        <v>0</v>
      </c>
      <c r="N306" s="51">
        <f t="shared" si="208"/>
        <v>0</v>
      </c>
      <c r="O306" s="51">
        <v>4903000000</v>
      </c>
      <c r="P306" s="51">
        <f t="shared" si="209"/>
        <v>0</v>
      </c>
      <c r="Q306" s="215">
        <f t="shared" si="210"/>
        <v>0</v>
      </c>
      <c r="S306" s="51"/>
      <c r="T306" s="51"/>
    </row>
    <row r="307" spans="1:20" s="2" customFormat="1" ht="111.75" customHeight="1" x14ac:dyDescent="0.25">
      <c r="A307" s="5">
        <f t="shared" si="214"/>
        <v>26</v>
      </c>
      <c r="B307" s="13"/>
      <c r="C307" s="23"/>
      <c r="D307" s="37" t="s">
        <v>173</v>
      </c>
      <c r="E307" s="45"/>
      <c r="F307" s="47"/>
      <c r="G307" s="105">
        <v>9785912825569</v>
      </c>
      <c r="H307" s="64">
        <v>26</v>
      </c>
      <c r="I307" s="68">
        <f t="shared" si="206"/>
        <v>13</v>
      </c>
      <c r="J307" s="74" t="s">
        <v>625</v>
      </c>
      <c r="K307" s="85">
        <v>100</v>
      </c>
      <c r="L307" s="110"/>
      <c r="M307" s="98">
        <f t="shared" si="207"/>
        <v>0</v>
      </c>
      <c r="N307" s="51">
        <f t="shared" si="208"/>
        <v>0</v>
      </c>
      <c r="O307" s="51">
        <v>4903000000</v>
      </c>
      <c r="P307" s="51">
        <f t="shared" si="209"/>
        <v>0</v>
      </c>
      <c r="Q307" s="215">
        <f t="shared" si="210"/>
        <v>0</v>
      </c>
      <c r="S307" s="51"/>
      <c r="T307" s="51"/>
    </row>
    <row r="308" spans="1:20" s="2" customFormat="1" ht="111.75" customHeight="1" x14ac:dyDescent="0.25">
      <c r="A308" s="5">
        <f t="shared" si="214"/>
        <v>27</v>
      </c>
      <c r="B308" s="13"/>
      <c r="C308" s="147"/>
      <c r="D308" s="37" t="s">
        <v>939</v>
      </c>
      <c r="E308" s="43" t="s">
        <v>544</v>
      </c>
      <c r="F308" s="47"/>
      <c r="G308" s="105">
        <v>9785000338605</v>
      </c>
      <c r="H308" s="64">
        <v>26</v>
      </c>
      <c r="I308" s="68">
        <f t="shared" si="206"/>
        <v>13</v>
      </c>
      <c r="J308" s="74" t="s">
        <v>811</v>
      </c>
      <c r="K308" s="85">
        <v>100</v>
      </c>
      <c r="L308" s="110"/>
      <c r="M308" s="98">
        <f t="shared" si="207"/>
        <v>0</v>
      </c>
      <c r="N308" s="51">
        <f t="shared" si="208"/>
        <v>0</v>
      </c>
      <c r="O308" s="51">
        <v>4903000000</v>
      </c>
      <c r="P308" s="51">
        <f t="shared" si="209"/>
        <v>0</v>
      </c>
      <c r="Q308" s="215">
        <f t="shared" si="210"/>
        <v>0</v>
      </c>
      <c r="S308" s="51"/>
      <c r="T308" s="51"/>
    </row>
    <row r="309" spans="1:20" s="2" customFormat="1" ht="111.75" customHeight="1" x14ac:dyDescent="0.25">
      <c r="A309" s="5">
        <f t="shared" si="214"/>
        <v>28</v>
      </c>
      <c r="B309" s="13" t="s">
        <v>11</v>
      </c>
      <c r="C309" s="23"/>
      <c r="D309" s="37" t="s">
        <v>97</v>
      </c>
      <c r="E309" s="43" t="s">
        <v>544</v>
      </c>
      <c r="F309" s="47"/>
      <c r="G309" s="105">
        <v>9785912826801</v>
      </c>
      <c r="H309" s="64">
        <v>26</v>
      </c>
      <c r="I309" s="68">
        <f t="shared" si="206"/>
        <v>13</v>
      </c>
      <c r="J309" s="74" t="s">
        <v>626</v>
      </c>
      <c r="K309" s="85">
        <v>100</v>
      </c>
      <c r="L309" s="110"/>
      <c r="M309" s="98">
        <f t="shared" si="207"/>
        <v>0</v>
      </c>
      <c r="N309" s="51">
        <f t="shared" si="208"/>
        <v>0</v>
      </c>
      <c r="O309" s="51">
        <v>4903000000</v>
      </c>
      <c r="P309" s="51">
        <f t="shared" si="209"/>
        <v>0</v>
      </c>
      <c r="Q309" s="215">
        <f t="shared" si="210"/>
        <v>0</v>
      </c>
      <c r="S309" s="51"/>
      <c r="T309" s="51"/>
    </row>
    <row r="310" spans="1:20" s="2" customFormat="1" ht="111.75" customHeight="1" x14ac:dyDescent="0.25">
      <c r="A310" s="5">
        <f t="shared" si="214"/>
        <v>29</v>
      </c>
      <c r="B310" s="13" t="s">
        <v>11</v>
      </c>
      <c r="C310" s="106" t="s">
        <v>973</v>
      </c>
      <c r="D310" s="37" t="s">
        <v>174</v>
      </c>
      <c r="E310" s="27"/>
      <c r="F310" s="47"/>
      <c r="G310" s="105">
        <v>9785912825576</v>
      </c>
      <c r="H310" s="64">
        <v>26</v>
      </c>
      <c r="I310" s="68">
        <f t="shared" si="206"/>
        <v>13</v>
      </c>
      <c r="J310" s="74" t="s">
        <v>1120</v>
      </c>
      <c r="K310" s="85">
        <v>100</v>
      </c>
      <c r="L310" s="110"/>
      <c r="M310" s="98">
        <f t="shared" si="207"/>
        <v>0</v>
      </c>
      <c r="N310" s="51">
        <f t="shared" si="208"/>
        <v>0</v>
      </c>
      <c r="O310" s="51">
        <v>4903000000</v>
      </c>
      <c r="P310" s="51">
        <f t="shared" si="209"/>
        <v>0</v>
      </c>
      <c r="Q310" s="215">
        <f t="shared" si="210"/>
        <v>0</v>
      </c>
      <c r="S310" s="51"/>
      <c r="T310" s="51"/>
    </row>
    <row r="311" spans="1:20" s="2" customFormat="1" ht="111.75" customHeight="1" x14ac:dyDescent="0.25">
      <c r="A311" s="5">
        <f t="shared" si="214"/>
        <v>30</v>
      </c>
      <c r="B311" s="13"/>
      <c r="C311" s="24" t="s">
        <v>30</v>
      </c>
      <c r="D311" s="37" t="s">
        <v>177</v>
      </c>
      <c r="E311" s="29"/>
      <c r="F311" s="48"/>
      <c r="G311" s="105">
        <v>9785000335048</v>
      </c>
      <c r="H311" s="64">
        <v>26</v>
      </c>
      <c r="I311" s="68">
        <f t="shared" si="206"/>
        <v>13</v>
      </c>
      <c r="J311" s="74" t="s">
        <v>623</v>
      </c>
      <c r="K311" s="85">
        <v>100</v>
      </c>
      <c r="L311" s="110"/>
      <c r="M311" s="98">
        <f t="shared" si="207"/>
        <v>0</v>
      </c>
      <c r="N311" s="51">
        <f t="shared" si="208"/>
        <v>0</v>
      </c>
      <c r="O311" s="51">
        <v>4903000000</v>
      </c>
      <c r="P311" s="51">
        <f t="shared" si="209"/>
        <v>0</v>
      </c>
      <c r="Q311" s="215">
        <f t="shared" si="210"/>
        <v>0</v>
      </c>
      <c r="S311" s="51"/>
      <c r="T311" s="51"/>
    </row>
    <row r="312" spans="1:20" s="2" customFormat="1" ht="45" customHeight="1" x14ac:dyDescent="0.25">
      <c r="A312" s="5"/>
      <c r="B312" s="13"/>
      <c r="C312" s="28"/>
      <c r="D312" s="39" t="s">
        <v>137</v>
      </c>
      <c r="E312" s="108"/>
      <c r="F312" s="247" t="s">
        <v>746</v>
      </c>
      <c r="G312" s="247"/>
      <c r="H312" s="247"/>
      <c r="I312" s="247"/>
      <c r="J312" s="247"/>
      <c r="K312" s="248"/>
      <c r="L312" s="94"/>
      <c r="M312" s="98"/>
      <c r="N312" s="51"/>
      <c r="O312" s="51"/>
      <c r="P312" s="51"/>
      <c r="Q312" s="51"/>
      <c r="S312" s="51"/>
      <c r="T312" s="51"/>
    </row>
    <row r="313" spans="1:20" s="2" customFormat="1" ht="111.75" customHeight="1" x14ac:dyDescent="0.25">
      <c r="A313" s="5">
        <f>A311+1</f>
        <v>31</v>
      </c>
      <c r="B313" s="13" t="s">
        <v>11</v>
      </c>
      <c r="C313" s="24" t="s">
        <v>30</v>
      </c>
      <c r="D313" s="37" t="s">
        <v>153</v>
      </c>
      <c r="E313" s="27"/>
      <c r="F313" s="47"/>
      <c r="G313" s="105">
        <v>9785912822599</v>
      </c>
      <c r="H313" s="64">
        <v>26</v>
      </c>
      <c r="I313" s="68">
        <f t="shared" ref="I313:I328" si="215">ROUND((100-$L$4)/100*H313,1)</f>
        <v>13</v>
      </c>
      <c r="J313" s="74" t="s">
        <v>1054</v>
      </c>
      <c r="K313" s="85">
        <v>100</v>
      </c>
      <c r="L313" s="110"/>
      <c r="M313" s="98">
        <f>L313*I313</f>
        <v>0</v>
      </c>
      <c r="N313" s="51">
        <f>L313*2.2/100</f>
        <v>0</v>
      </c>
      <c r="O313" s="51">
        <v>4903000000</v>
      </c>
      <c r="P313" s="51">
        <f t="shared" ref="P313:P328" si="216">TRUNC(L313/K313,0)*K313</f>
        <v>0</v>
      </c>
      <c r="Q313" s="215">
        <f t="shared" ref="Q313:Q328" si="217">L313-P313</f>
        <v>0</v>
      </c>
      <c r="S313" s="51"/>
      <c r="T313" s="51"/>
    </row>
    <row r="314" spans="1:20" s="2" customFormat="1" ht="111.75" customHeight="1" x14ac:dyDescent="0.25">
      <c r="A314" s="5">
        <f>A313+1</f>
        <v>32</v>
      </c>
      <c r="B314" s="13"/>
      <c r="C314" s="106" t="s">
        <v>973</v>
      </c>
      <c r="D314" s="37" t="s">
        <v>1059</v>
      </c>
      <c r="E314" s="43" t="s">
        <v>544</v>
      </c>
      <c r="F314" s="47"/>
      <c r="G314" s="105">
        <v>9785912827297</v>
      </c>
      <c r="H314" s="64">
        <v>26</v>
      </c>
      <c r="I314" s="68">
        <f t="shared" ref="I314" si="218">ROUND((100-$L$4)/100*H314,1)</f>
        <v>13</v>
      </c>
      <c r="J314" s="74" t="s">
        <v>1054</v>
      </c>
      <c r="K314" s="85">
        <v>100</v>
      </c>
      <c r="L314" s="110"/>
      <c r="M314" s="98">
        <f>L314*I314</f>
        <v>0</v>
      </c>
      <c r="N314" s="51">
        <f>L314*2.2/100</f>
        <v>0</v>
      </c>
      <c r="O314" s="51">
        <v>4903000000</v>
      </c>
      <c r="P314" s="51"/>
      <c r="Q314" s="215"/>
      <c r="S314" s="51"/>
      <c r="T314" s="51"/>
    </row>
    <row r="315" spans="1:20" s="2" customFormat="1" ht="111.75" customHeight="1" x14ac:dyDescent="0.25">
      <c r="A315" s="5">
        <f>A314+1</f>
        <v>33</v>
      </c>
      <c r="B315" s="13"/>
      <c r="C315" s="23"/>
      <c r="D315" s="37" t="s">
        <v>155</v>
      </c>
      <c r="E315" s="27"/>
      <c r="F315" s="47"/>
      <c r="G315" s="105">
        <v>9785912827303</v>
      </c>
      <c r="H315" s="64">
        <v>26</v>
      </c>
      <c r="I315" s="68">
        <f t="shared" si="215"/>
        <v>13</v>
      </c>
      <c r="J315" s="74" t="s">
        <v>625</v>
      </c>
      <c r="K315" s="85">
        <v>100</v>
      </c>
      <c r="L315" s="110"/>
      <c r="M315" s="98">
        <f t="shared" ref="M315:M328" si="219">L315*I315</f>
        <v>0</v>
      </c>
      <c r="N315" s="51">
        <f>L315*2.2/100</f>
        <v>0</v>
      </c>
      <c r="O315" s="51">
        <v>4903000000</v>
      </c>
      <c r="P315" s="51">
        <f t="shared" si="216"/>
        <v>0</v>
      </c>
      <c r="Q315" s="215">
        <f t="shared" si="217"/>
        <v>0</v>
      </c>
      <c r="S315" s="51"/>
      <c r="T315" s="51"/>
    </row>
    <row r="316" spans="1:20" s="2" customFormat="1" ht="111.75" customHeight="1" x14ac:dyDescent="0.25">
      <c r="A316" s="5">
        <f t="shared" ref="A316:A328" si="220">A315+1</f>
        <v>34</v>
      </c>
      <c r="B316" s="13" t="s">
        <v>11</v>
      </c>
      <c r="C316" s="23"/>
      <c r="D316" s="37" t="s">
        <v>156</v>
      </c>
      <c r="E316" s="47"/>
      <c r="F316" s="47"/>
      <c r="G316" s="105">
        <v>9785912822728</v>
      </c>
      <c r="H316" s="64">
        <v>26</v>
      </c>
      <c r="I316" s="68">
        <f t="shared" si="215"/>
        <v>13</v>
      </c>
      <c r="J316" s="74" t="s">
        <v>625</v>
      </c>
      <c r="K316" s="85">
        <v>100</v>
      </c>
      <c r="L316" s="110"/>
      <c r="M316" s="98">
        <f t="shared" si="219"/>
        <v>0</v>
      </c>
      <c r="N316" s="51">
        <f t="shared" ref="N316:N328" si="221">L316*2.2/100</f>
        <v>0</v>
      </c>
      <c r="O316" s="51">
        <v>4903000000</v>
      </c>
      <c r="P316" s="51">
        <f t="shared" si="216"/>
        <v>0</v>
      </c>
      <c r="Q316" s="215">
        <f t="shared" si="217"/>
        <v>0</v>
      </c>
      <c r="S316" s="51"/>
      <c r="T316" s="51"/>
    </row>
    <row r="317" spans="1:20" s="2" customFormat="1" ht="111.75" customHeight="1" x14ac:dyDescent="0.25">
      <c r="A317" s="5">
        <f t="shared" si="220"/>
        <v>35</v>
      </c>
      <c r="B317" s="13"/>
      <c r="C317" s="106" t="s">
        <v>973</v>
      </c>
      <c r="D317" s="37" t="s">
        <v>1056</v>
      </c>
      <c r="E317" s="43" t="s">
        <v>544</v>
      </c>
      <c r="F317" s="47"/>
      <c r="G317" s="105">
        <v>9785912825521</v>
      </c>
      <c r="H317" s="64">
        <v>26</v>
      </c>
      <c r="I317" s="68">
        <f t="shared" ref="I317" si="222">ROUND((100-$L$4)/100*H317,1)</f>
        <v>13</v>
      </c>
      <c r="J317" s="74" t="s">
        <v>1054</v>
      </c>
      <c r="K317" s="85">
        <v>100</v>
      </c>
      <c r="L317" s="110"/>
      <c r="M317" s="98">
        <f t="shared" ref="M317" si="223">L317*I317</f>
        <v>0</v>
      </c>
      <c r="N317" s="51">
        <f t="shared" ref="N317" si="224">L317*2.2/100</f>
        <v>0</v>
      </c>
      <c r="O317" s="51">
        <v>4903000000</v>
      </c>
      <c r="P317" s="51">
        <f t="shared" si="216"/>
        <v>0</v>
      </c>
      <c r="Q317" s="215">
        <f t="shared" si="217"/>
        <v>0</v>
      </c>
      <c r="S317" s="51"/>
      <c r="T317" s="51"/>
    </row>
    <row r="318" spans="1:20" s="2" customFormat="1" ht="111.75" customHeight="1" x14ac:dyDescent="0.25">
      <c r="A318" s="5">
        <f t="shared" si="220"/>
        <v>36</v>
      </c>
      <c r="B318" s="13"/>
      <c r="C318" s="23"/>
      <c r="D318" s="37" t="s">
        <v>158</v>
      </c>
      <c r="E318" s="43" t="s">
        <v>544</v>
      </c>
      <c r="F318" s="47"/>
      <c r="G318" s="105">
        <v>9785912827327</v>
      </c>
      <c r="H318" s="64">
        <v>26</v>
      </c>
      <c r="I318" s="68">
        <f t="shared" si="215"/>
        <v>13</v>
      </c>
      <c r="J318" s="74" t="s">
        <v>625</v>
      </c>
      <c r="K318" s="85">
        <v>100</v>
      </c>
      <c r="L318" s="110"/>
      <c r="M318" s="98">
        <f t="shared" si="219"/>
        <v>0</v>
      </c>
      <c r="N318" s="51">
        <f t="shared" si="221"/>
        <v>0</v>
      </c>
      <c r="O318" s="51">
        <v>4903000000</v>
      </c>
      <c r="P318" s="51">
        <f t="shared" si="216"/>
        <v>0</v>
      </c>
      <c r="Q318" s="215">
        <f t="shared" si="217"/>
        <v>0</v>
      </c>
      <c r="S318" s="51"/>
      <c r="T318" s="51"/>
    </row>
    <row r="319" spans="1:20" s="2" customFormat="1" ht="111.75" customHeight="1" x14ac:dyDescent="0.25">
      <c r="A319" s="5">
        <f t="shared" si="220"/>
        <v>37</v>
      </c>
      <c r="B319" s="13" t="s">
        <v>11</v>
      </c>
      <c r="C319" s="24" t="s">
        <v>30</v>
      </c>
      <c r="D319" s="37" t="s">
        <v>895</v>
      </c>
      <c r="E319" s="47"/>
      <c r="F319" s="47"/>
      <c r="G319" s="105">
        <v>9785912824418</v>
      </c>
      <c r="H319" s="64">
        <v>26</v>
      </c>
      <c r="I319" s="68">
        <f t="shared" si="215"/>
        <v>13</v>
      </c>
      <c r="J319" s="74" t="s">
        <v>811</v>
      </c>
      <c r="K319" s="85">
        <v>100</v>
      </c>
      <c r="L319" s="110"/>
      <c r="M319" s="98">
        <f t="shared" si="219"/>
        <v>0</v>
      </c>
      <c r="N319" s="51">
        <f t="shared" si="221"/>
        <v>0</v>
      </c>
      <c r="O319" s="51">
        <v>4903000000</v>
      </c>
      <c r="P319" s="51">
        <f t="shared" si="216"/>
        <v>0</v>
      </c>
      <c r="Q319" s="215">
        <f t="shared" si="217"/>
        <v>0</v>
      </c>
      <c r="S319" s="51"/>
      <c r="T319" s="51"/>
    </row>
    <row r="320" spans="1:20" s="2" customFormat="1" ht="111.75" customHeight="1" x14ac:dyDescent="0.25">
      <c r="A320" s="5">
        <f t="shared" si="220"/>
        <v>38</v>
      </c>
      <c r="B320" s="13" t="s">
        <v>11</v>
      </c>
      <c r="C320" s="24" t="s">
        <v>30</v>
      </c>
      <c r="D320" s="37" t="s">
        <v>974</v>
      </c>
      <c r="E320" s="47"/>
      <c r="F320" s="47"/>
      <c r="G320" s="105">
        <v>9785912822735</v>
      </c>
      <c r="H320" s="64">
        <v>26</v>
      </c>
      <c r="I320" s="68">
        <f t="shared" si="215"/>
        <v>13</v>
      </c>
      <c r="J320" s="74" t="s">
        <v>1054</v>
      </c>
      <c r="K320" s="85">
        <v>100</v>
      </c>
      <c r="L320" s="110"/>
      <c r="M320" s="98">
        <f t="shared" si="219"/>
        <v>0</v>
      </c>
      <c r="N320" s="51">
        <f t="shared" si="221"/>
        <v>0</v>
      </c>
      <c r="O320" s="51">
        <v>4903000000</v>
      </c>
      <c r="P320" s="51">
        <f t="shared" si="216"/>
        <v>0</v>
      </c>
      <c r="Q320" s="215">
        <f t="shared" si="217"/>
        <v>0</v>
      </c>
      <c r="S320" s="51"/>
      <c r="T320" s="51"/>
    </row>
    <row r="321" spans="1:20" s="2" customFormat="1" ht="111.75" customHeight="1" x14ac:dyDescent="0.25">
      <c r="A321" s="5">
        <f t="shared" si="220"/>
        <v>39</v>
      </c>
      <c r="B321" s="13" t="s">
        <v>11</v>
      </c>
      <c r="C321" s="23"/>
      <c r="D321" s="37" t="s">
        <v>159</v>
      </c>
      <c r="E321" s="46"/>
      <c r="F321" s="47"/>
      <c r="G321" s="105">
        <v>9785912826108</v>
      </c>
      <c r="H321" s="64">
        <v>26</v>
      </c>
      <c r="I321" s="68">
        <f t="shared" si="215"/>
        <v>13</v>
      </c>
      <c r="J321" s="74" t="s">
        <v>625</v>
      </c>
      <c r="K321" s="85">
        <v>100</v>
      </c>
      <c r="L321" s="110"/>
      <c r="M321" s="98">
        <f t="shared" si="219"/>
        <v>0</v>
      </c>
      <c r="N321" s="51">
        <f t="shared" si="221"/>
        <v>0</v>
      </c>
      <c r="O321" s="51">
        <v>4903000000</v>
      </c>
      <c r="P321" s="51">
        <f t="shared" si="216"/>
        <v>0</v>
      </c>
      <c r="Q321" s="215">
        <f t="shared" si="217"/>
        <v>0</v>
      </c>
      <c r="S321" s="51"/>
      <c r="T321" s="51"/>
    </row>
    <row r="322" spans="1:20" s="2" customFormat="1" ht="111.75" customHeight="1" x14ac:dyDescent="0.25">
      <c r="A322" s="5">
        <f t="shared" si="220"/>
        <v>40</v>
      </c>
      <c r="B322" s="13" t="s">
        <v>11</v>
      </c>
      <c r="C322" s="23"/>
      <c r="D322" s="37" t="s">
        <v>167</v>
      </c>
      <c r="E322" s="27"/>
      <c r="F322" s="57"/>
      <c r="G322" s="105">
        <v>9785912824449</v>
      </c>
      <c r="H322" s="64">
        <v>26</v>
      </c>
      <c r="I322" s="68">
        <f t="shared" si="215"/>
        <v>13</v>
      </c>
      <c r="J322" s="74" t="s">
        <v>625</v>
      </c>
      <c r="K322" s="85">
        <v>100</v>
      </c>
      <c r="L322" s="110"/>
      <c r="M322" s="98">
        <f t="shared" si="219"/>
        <v>0</v>
      </c>
      <c r="N322" s="51">
        <f t="shared" si="221"/>
        <v>0</v>
      </c>
      <c r="O322" s="51">
        <v>4903000000</v>
      </c>
      <c r="P322" s="51">
        <f t="shared" si="216"/>
        <v>0</v>
      </c>
      <c r="Q322" s="215">
        <f t="shared" si="217"/>
        <v>0</v>
      </c>
      <c r="S322" s="51"/>
      <c r="T322" s="51"/>
    </row>
    <row r="323" spans="1:20" s="2" customFormat="1" ht="111.75" customHeight="1" x14ac:dyDescent="0.25">
      <c r="A323" s="5">
        <f t="shared" si="220"/>
        <v>41</v>
      </c>
      <c r="B323" s="13"/>
      <c r="C323" s="28"/>
      <c r="D323" s="37" t="s">
        <v>168</v>
      </c>
      <c r="E323" s="43" t="s">
        <v>544</v>
      </c>
      <c r="F323" s="47"/>
      <c r="G323" s="105">
        <v>9785000335222</v>
      </c>
      <c r="H323" s="64">
        <v>26</v>
      </c>
      <c r="I323" s="68">
        <f t="shared" si="215"/>
        <v>13</v>
      </c>
      <c r="J323" s="74" t="s">
        <v>624</v>
      </c>
      <c r="K323" s="85">
        <v>100</v>
      </c>
      <c r="L323" s="110"/>
      <c r="M323" s="98">
        <f t="shared" si="219"/>
        <v>0</v>
      </c>
      <c r="N323" s="51">
        <f t="shared" si="221"/>
        <v>0</v>
      </c>
      <c r="O323" s="51">
        <v>4903000000</v>
      </c>
      <c r="P323" s="51">
        <f t="shared" si="216"/>
        <v>0</v>
      </c>
      <c r="Q323" s="215">
        <f t="shared" si="217"/>
        <v>0</v>
      </c>
      <c r="S323" s="51"/>
      <c r="T323" s="51"/>
    </row>
    <row r="324" spans="1:20" s="2" customFormat="1" ht="111.75" customHeight="1" x14ac:dyDescent="0.25">
      <c r="A324" s="5">
        <f t="shared" si="220"/>
        <v>42</v>
      </c>
      <c r="B324" s="13" t="s">
        <v>11</v>
      </c>
      <c r="C324" s="23"/>
      <c r="D324" s="37" t="s">
        <v>169</v>
      </c>
      <c r="E324" s="27"/>
      <c r="F324" s="47"/>
      <c r="G324" s="105">
        <v>9785912826139</v>
      </c>
      <c r="H324" s="64">
        <v>26</v>
      </c>
      <c r="I324" s="68">
        <f t="shared" si="215"/>
        <v>13</v>
      </c>
      <c r="J324" s="74" t="s">
        <v>625</v>
      </c>
      <c r="K324" s="85">
        <v>100</v>
      </c>
      <c r="L324" s="110"/>
      <c r="M324" s="98">
        <f t="shared" si="219"/>
        <v>0</v>
      </c>
      <c r="N324" s="51">
        <f t="shared" si="221"/>
        <v>0</v>
      </c>
      <c r="O324" s="51">
        <v>4903000000</v>
      </c>
      <c r="P324" s="51">
        <f t="shared" si="216"/>
        <v>0</v>
      </c>
      <c r="Q324" s="215">
        <f t="shared" si="217"/>
        <v>0</v>
      </c>
      <c r="S324" s="51"/>
      <c r="T324" s="51"/>
    </row>
    <row r="325" spans="1:20" s="2" customFormat="1" ht="111.75" customHeight="1" x14ac:dyDescent="0.25">
      <c r="A325" s="5">
        <f t="shared" si="220"/>
        <v>43</v>
      </c>
      <c r="B325" s="13" t="s">
        <v>11</v>
      </c>
      <c r="C325" s="23"/>
      <c r="D325" s="37" t="s">
        <v>170</v>
      </c>
      <c r="E325" s="22"/>
      <c r="F325" s="47"/>
      <c r="G325" s="105">
        <v>9785912826146</v>
      </c>
      <c r="H325" s="64">
        <v>26</v>
      </c>
      <c r="I325" s="68">
        <f t="shared" si="215"/>
        <v>13</v>
      </c>
      <c r="J325" s="74"/>
      <c r="K325" s="85">
        <v>100</v>
      </c>
      <c r="L325" s="110"/>
      <c r="M325" s="98">
        <f t="shared" si="219"/>
        <v>0</v>
      </c>
      <c r="N325" s="51">
        <f t="shared" si="221"/>
        <v>0</v>
      </c>
      <c r="O325" s="51">
        <v>4903000000</v>
      </c>
      <c r="P325" s="51">
        <f t="shared" si="216"/>
        <v>0</v>
      </c>
      <c r="Q325" s="215">
        <f t="shared" si="217"/>
        <v>0</v>
      </c>
      <c r="S325" s="51"/>
      <c r="T325" s="51"/>
    </row>
    <row r="326" spans="1:20" s="2" customFormat="1" ht="111.75" customHeight="1" x14ac:dyDescent="0.25">
      <c r="A326" s="5">
        <f t="shared" si="220"/>
        <v>44</v>
      </c>
      <c r="B326" s="13"/>
      <c r="C326" s="24" t="s">
        <v>30</v>
      </c>
      <c r="D326" s="37" t="s">
        <v>1061</v>
      </c>
      <c r="E326" s="22"/>
      <c r="F326" s="47"/>
      <c r="G326" s="105">
        <v>9785912827334</v>
      </c>
      <c r="H326" s="64">
        <v>26</v>
      </c>
      <c r="I326" s="68">
        <f t="shared" ref="I326" si="225">ROUND((100-$L$4)/100*H326,1)</f>
        <v>13</v>
      </c>
      <c r="J326" s="74" t="s">
        <v>1054</v>
      </c>
      <c r="K326" s="85">
        <v>100</v>
      </c>
      <c r="L326" s="110"/>
      <c r="M326" s="98">
        <f t="shared" ref="M326" si="226">L326*I326</f>
        <v>0</v>
      </c>
      <c r="N326" s="51">
        <f t="shared" ref="N326" si="227">L326*2.2/100</f>
        <v>0</v>
      </c>
      <c r="O326" s="51">
        <v>4903000000</v>
      </c>
      <c r="P326" s="51">
        <v>4903000000</v>
      </c>
      <c r="Q326" s="215"/>
      <c r="S326" s="51"/>
      <c r="T326" s="51"/>
    </row>
    <row r="327" spans="1:20" s="2" customFormat="1" ht="111.75" customHeight="1" x14ac:dyDescent="0.25">
      <c r="A327" s="5">
        <f t="shared" si="220"/>
        <v>45</v>
      </c>
      <c r="B327" s="13" t="s">
        <v>11</v>
      </c>
      <c r="C327" s="23"/>
      <c r="D327" s="37" t="s">
        <v>175</v>
      </c>
      <c r="E327" s="45"/>
      <c r="F327" s="47"/>
      <c r="G327" s="105">
        <v>9785912823305</v>
      </c>
      <c r="H327" s="64">
        <v>26</v>
      </c>
      <c r="I327" s="68">
        <f t="shared" si="215"/>
        <v>13</v>
      </c>
      <c r="J327" s="74"/>
      <c r="K327" s="85">
        <v>100</v>
      </c>
      <c r="L327" s="110"/>
      <c r="M327" s="98">
        <f t="shared" si="219"/>
        <v>0</v>
      </c>
      <c r="N327" s="51">
        <f t="shared" si="221"/>
        <v>0</v>
      </c>
      <c r="O327" s="51">
        <v>4903000000</v>
      </c>
      <c r="P327" s="51">
        <f t="shared" si="216"/>
        <v>0</v>
      </c>
      <c r="Q327" s="215">
        <f t="shared" si="217"/>
        <v>0</v>
      </c>
      <c r="S327" s="51"/>
      <c r="T327" s="51"/>
    </row>
    <row r="328" spans="1:20" s="9" customFormat="1" ht="111.75" customHeight="1" x14ac:dyDescent="0.25">
      <c r="A328" s="5">
        <f t="shared" si="220"/>
        <v>46</v>
      </c>
      <c r="B328" s="13" t="s">
        <v>11</v>
      </c>
      <c r="C328" s="23"/>
      <c r="D328" s="37" t="s">
        <v>178</v>
      </c>
      <c r="E328" s="43" t="s">
        <v>544</v>
      </c>
      <c r="F328" s="45"/>
      <c r="G328" s="105">
        <v>9785912822759</v>
      </c>
      <c r="H328" s="64">
        <v>26</v>
      </c>
      <c r="I328" s="68">
        <f t="shared" si="215"/>
        <v>13</v>
      </c>
      <c r="J328" s="74" t="s">
        <v>625</v>
      </c>
      <c r="K328" s="85">
        <v>100</v>
      </c>
      <c r="L328" s="110"/>
      <c r="M328" s="98">
        <f t="shared" si="219"/>
        <v>0</v>
      </c>
      <c r="N328" s="51">
        <f t="shared" si="221"/>
        <v>0</v>
      </c>
      <c r="O328" s="51">
        <v>4903000000</v>
      </c>
      <c r="P328" s="51">
        <f t="shared" si="216"/>
        <v>0</v>
      </c>
      <c r="Q328" s="215">
        <f t="shared" si="217"/>
        <v>0</v>
      </c>
      <c r="S328" s="169"/>
      <c r="T328" s="169"/>
    </row>
    <row r="329" spans="1:20" s="2" customFormat="1" ht="46.5" customHeight="1" x14ac:dyDescent="0.25">
      <c r="A329" s="237" t="s">
        <v>676</v>
      </c>
      <c r="B329" s="238"/>
      <c r="C329" s="238"/>
      <c r="D329" s="238"/>
      <c r="E329" s="15"/>
      <c r="F329" s="239" t="s">
        <v>677</v>
      </c>
      <c r="G329" s="239"/>
      <c r="H329" s="239"/>
      <c r="I329" s="239"/>
      <c r="J329" s="239"/>
      <c r="K329" s="240"/>
      <c r="L329" s="94"/>
      <c r="M329" s="98"/>
      <c r="N329" s="51"/>
      <c r="O329" s="51"/>
      <c r="P329" s="51"/>
      <c r="Q329" s="51"/>
      <c r="S329" s="51"/>
      <c r="T329" s="51"/>
    </row>
    <row r="330" spans="1:20" s="2" customFormat="1" ht="29.25" customHeight="1" x14ac:dyDescent="0.25">
      <c r="A330" s="6"/>
      <c r="B330" s="15"/>
      <c r="C330" s="245" t="s">
        <v>133</v>
      </c>
      <c r="D330" s="245"/>
      <c r="E330" s="108"/>
      <c r="F330" s="181"/>
      <c r="G330" s="181"/>
      <c r="H330" s="181"/>
      <c r="I330" s="181"/>
      <c r="J330" s="181"/>
      <c r="K330" s="167"/>
      <c r="L330" s="94"/>
      <c r="M330" s="98"/>
      <c r="N330" s="51"/>
      <c r="O330" s="51"/>
      <c r="P330" s="51"/>
      <c r="Q330" s="51"/>
      <c r="S330" s="51"/>
      <c r="T330" s="51"/>
    </row>
    <row r="331" spans="1:20" s="2" customFormat="1" ht="111.75" customHeight="1" x14ac:dyDescent="0.25">
      <c r="A331" s="4">
        <v>1</v>
      </c>
      <c r="B331" s="13" t="s">
        <v>11</v>
      </c>
      <c r="C331" s="24" t="s">
        <v>30</v>
      </c>
      <c r="D331" s="37" t="s">
        <v>143</v>
      </c>
      <c r="E331" s="45"/>
      <c r="F331" s="47"/>
      <c r="G331" s="105">
        <v>9785912822032</v>
      </c>
      <c r="H331" s="64">
        <v>24</v>
      </c>
      <c r="I331" s="68">
        <f>ROUND((100-$L$4)/100*H331,1)</f>
        <v>12</v>
      </c>
      <c r="J331" s="74" t="s">
        <v>811</v>
      </c>
      <c r="K331" s="85">
        <v>100</v>
      </c>
      <c r="L331" s="90"/>
      <c r="M331" s="98">
        <f>L331*I331</f>
        <v>0</v>
      </c>
      <c r="N331" s="51">
        <f>L331*1.8/100</f>
        <v>0</v>
      </c>
      <c r="O331" s="51">
        <v>4903000000</v>
      </c>
      <c r="P331" s="51">
        <f>TRUNC(L331/K331,0)*K331</f>
        <v>0</v>
      </c>
      <c r="Q331" s="215">
        <f>L331-P331</f>
        <v>0</v>
      </c>
      <c r="S331" s="51"/>
      <c r="T331" s="51"/>
    </row>
    <row r="332" spans="1:20" s="2" customFormat="1" ht="111.75" customHeight="1" x14ac:dyDescent="0.25">
      <c r="A332" s="4">
        <f>A331+1</f>
        <v>2</v>
      </c>
      <c r="B332" s="13" t="s">
        <v>11</v>
      </c>
      <c r="C332" s="23"/>
      <c r="D332" s="37" t="s">
        <v>179</v>
      </c>
      <c r="E332" s="45"/>
      <c r="F332" s="47"/>
      <c r="G332" s="105">
        <v>9785912825965</v>
      </c>
      <c r="H332" s="64">
        <v>24</v>
      </c>
      <c r="I332" s="68">
        <f>ROUND((100-$L$4)/100*H332,1)</f>
        <v>12</v>
      </c>
      <c r="J332" s="74" t="s">
        <v>628</v>
      </c>
      <c r="K332" s="85">
        <v>100</v>
      </c>
      <c r="L332" s="90"/>
      <c r="M332" s="98">
        <f>L332*I332</f>
        <v>0</v>
      </c>
      <c r="N332" s="51">
        <f>L332*1.8/100</f>
        <v>0</v>
      </c>
      <c r="O332" s="51">
        <v>4903000000</v>
      </c>
      <c r="P332" s="51">
        <f>TRUNC(L332/K332,0)*K332</f>
        <v>0</v>
      </c>
      <c r="Q332" s="215">
        <f>L332-P332</f>
        <v>0</v>
      </c>
      <c r="S332" s="51"/>
      <c r="T332" s="51"/>
    </row>
    <row r="333" spans="1:20" s="2" customFormat="1" ht="111.75" customHeight="1" x14ac:dyDescent="0.25">
      <c r="A333" s="4">
        <f>A332+1</f>
        <v>3</v>
      </c>
      <c r="B333" s="13"/>
      <c r="C333" s="24" t="s">
        <v>30</v>
      </c>
      <c r="D333" s="37" t="s">
        <v>182</v>
      </c>
      <c r="E333" s="43" t="s">
        <v>544</v>
      </c>
      <c r="F333" s="47"/>
      <c r="G333" s="105">
        <v>9785912826009</v>
      </c>
      <c r="H333" s="64">
        <v>24</v>
      </c>
      <c r="I333" s="68">
        <f>ROUND((100-$L$4)/100*H333,1)</f>
        <v>12</v>
      </c>
      <c r="J333" s="74" t="s">
        <v>625</v>
      </c>
      <c r="K333" s="85">
        <v>100</v>
      </c>
      <c r="L333" s="90"/>
      <c r="M333" s="98">
        <f>L333*I333</f>
        <v>0</v>
      </c>
      <c r="N333" s="51">
        <f>L333*1.8/100</f>
        <v>0</v>
      </c>
      <c r="O333" s="51">
        <v>4903000000</v>
      </c>
      <c r="P333" s="51">
        <f>TRUNC(L333/K333,0)*K333</f>
        <v>0</v>
      </c>
      <c r="Q333" s="215">
        <f>L333-P333</f>
        <v>0</v>
      </c>
      <c r="S333" s="51"/>
      <c r="T333" s="51"/>
    </row>
    <row r="334" spans="1:20" s="2" customFormat="1" ht="111.75" customHeight="1" x14ac:dyDescent="0.25">
      <c r="A334" s="4">
        <f>A333+1</f>
        <v>4</v>
      </c>
      <c r="B334" s="13" t="s">
        <v>11</v>
      </c>
      <c r="C334" s="24" t="s">
        <v>30</v>
      </c>
      <c r="D334" s="37" t="s">
        <v>57</v>
      </c>
      <c r="E334" s="27"/>
      <c r="F334" s="47" t="s">
        <v>560</v>
      </c>
      <c r="G334" s="105">
        <v>9785912827440</v>
      </c>
      <c r="H334" s="64">
        <v>24</v>
      </c>
      <c r="I334" s="68">
        <f>ROUND((100-$L$4)/100*H334,1)</f>
        <v>12</v>
      </c>
      <c r="J334" s="74" t="s">
        <v>811</v>
      </c>
      <c r="K334" s="85">
        <v>100</v>
      </c>
      <c r="L334" s="90"/>
      <c r="M334" s="98">
        <f>L334*I334</f>
        <v>0</v>
      </c>
      <c r="N334" s="51">
        <f>L334*1.8/100</f>
        <v>0</v>
      </c>
      <c r="O334" s="51">
        <v>4903000000</v>
      </c>
      <c r="P334" s="51">
        <f>TRUNC(L334/K334,0)*K334</f>
        <v>0</v>
      </c>
      <c r="Q334" s="215">
        <f>L334-P334</f>
        <v>0</v>
      </c>
      <c r="S334" s="51"/>
      <c r="T334" s="51"/>
    </row>
    <row r="335" spans="1:20" s="2" customFormat="1" ht="42" customHeight="1" x14ac:dyDescent="0.25">
      <c r="A335" s="4"/>
      <c r="B335" s="13"/>
      <c r="C335" s="244" t="s">
        <v>128</v>
      </c>
      <c r="D335" s="245"/>
      <c r="E335" s="108"/>
      <c r="F335" s="239" t="s">
        <v>677</v>
      </c>
      <c r="G335" s="239"/>
      <c r="H335" s="239"/>
      <c r="I335" s="239"/>
      <c r="J335" s="239"/>
      <c r="K335" s="240"/>
      <c r="L335" s="90"/>
      <c r="M335" s="98"/>
      <c r="N335" s="51"/>
      <c r="O335" s="51"/>
      <c r="P335" s="51"/>
      <c r="Q335" s="51"/>
      <c r="S335" s="51"/>
      <c r="T335" s="51"/>
    </row>
    <row r="336" spans="1:20" s="2" customFormat="1" ht="111.75" customHeight="1" x14ac:dyDescent="0.25">
      <c r="A336" s="4">
        <v>5</v>
      </c>
      <c r="B336" s="13"/>
      <c r="C336" s="24" t="s">
        <v>30</v>
      </c>
      <c r="D336" s="37" t="s">
        <v>194</v>
      </c>
      <c r="E336" s="43" t="s">
        <v>544</v>
      </c>
      <c r="F336" s="47"/>
      <c r="G336" s="105">
        <v>9785912820236</v>
      </c>
      <c r="H336" s="64">
        <v>24</v>
      </c>
      <c r="I336" s="68">
        <f>ROUND((100-$L$4)/100*H336,1)</f>
        <v>12</v>
      </c>
      <c r="J336" s="74" t="s">
        <v>811</v>
      </c>
      <c r="K336" s="86">
        <v>100</v>
      </c>
      <c r="L336" s="90"/>
      <c r="M336" s="98">
        <f>L336*I336</f>
        <v>0</v>
      </c>
      <c r="N336" s="51">
        <f>L336*1.8/100</f>
        <v>0</v>
      </c>
      <c r="O336" s="51">
        <v>4903000000</v>
      </c>
      <c r="P336" s="51">
        <f>TRUNC(L336/K336,0)*K336</f>
        <v>0</v>
      </c>
      <c r="Q336" s="215">
        <f>L336-P336</f>
        <v>0</v>
      </c>
      <c r="S336" s="51"/>
      <c r="T336" s="51"/>
    </row>
    <row r="337" spans="1:20" s="2" customFormat="1" ht="111.75" customHeight="1" x14ac:dyDescent="0.25">
      <c r="A337" s="4">
        <f>A336+1</f>
        <v>6</v>
      </c>
      <c r="B337" s="13" t="s">
        <v>11</v>
      </c>
      <c r="C337" s="24" t="s">
        <v>30</v>
      </c>
      <c r="D337" s="37" t="s">
        <v>184</v>
      </c>
      <c r="E337" s="43" t="s">
        <v>544</v>
      </c>
      <c r="F337" s="47"/>
      <c r="G337" s="105">
        <v>9785912827419</v>
      </c>
      <c r="H337" s="64">
        <v>24</v>
      </c>
      <c r="I337" s="68">
        <f>ROUND((100-$L$4)/100*H337,1)</f>
        <v>12</v>
      </c>
      <c r="J337" s="74" t="s">
        <v>625</v>
      </c>
      <c r="K337" s="85">
        <v>100</v>
      </c>
      <c r="L337" s="90"/>
      <c r="M337" s="98">
        <f>L337*I337</f>
        <v>0</v>
      </c>
      <c r="N337" s="51">
        <f>L337*1.8/100</f>
        <v>0</v>
      </c>
      <c r="O337" s="51">
        <v>4903000000</v>
      </c>
      <c r="P337" s="51">
        <f>TRUNC(L337/K337,0)*K337</f>
        <v>0</v>
      </c>
      <c r="Q337" s="215">
        <f>L337-P337</f>
        <v>0</v>
      </c>
      <c r="S337" s="51"/>
      <c r="T337" s="51"/>
    </row>
    <row r="338" spans="1:20" s="2" customFormat="1" ht="111.75" customHeight="1" x14ac:dyDescent="0.25">
      <c r="A338" s="4">
        <f>A337+1</f>
        <v>7</v>
      </c>
      <c r="B338" s="13"/>
      <c r="C338" s="24" t="s">
        <v>30</v>
      </c>
      <c r="D338" s="37" t="s">
        <v>185</v>
      </c>
      <c r="E338" s="27"/>
      <c r="F338" s="47"/>
      <c r="G338" s="105">
        <v>9785912826030</v>
      </c>
      <c r="H338" s="64">
        <v>24</v>
      </c>
      <c r="I338" s="68">
        <f>ROUND((100-$L$4)/100*H338,1)</f>
        <v>12</v>
      </c>
      <c r="J338" s="74" t="s">
        <v>625</v>
      </c>
      <c r="K338" s="86">
        <v>100</v>
      </c>
      <c r="L338" s="90"/>
      <c r="M338" s="98">
        <f>L338*I338</f>
        <v>0</v>
      </c>
      <c r="N338" s="51">
        <f>L338*1.8/100</f>
        <v>0</v>
      </c>
      <c r="O338" s="51">
        <v>4903000000</v>
      </c>
      <c r="P338" s="51">
        <f>TRUNC(L338/K338,0)*K338</f>
        <v>0</v>
      </c>
      <c r="Q338" s="215">
        <f>L338-P338</f>
        <v>0</v>
      </c>
      <c r="S338" s="51"/>
      <c r="T338" s="51"/>
    </row>
    <row r="339" spans="1:20" s="2" customFormat="1" ht="111.75" customHeight="1" x14ac:dyDescent="0.25">
      <c r="A339" s="4">
        <f>A338+1</f>
        <v>8</v>
      </c>
      <c r="B339" s="13"/>
      <c r="C339" s="24" t="s">
        <v>30</v>
      </c>
      <c r="D339" s="37" t="s">
        <v>937</v>
      </c>
      <c r="E339" s="27"/>
      <c r="F339" s="47" t="s">
        <v>560</v>
      </c>
      <c r="G339" s="105">
        <v>9785912827402</v>
      </c>
      <c r="H339" s="64">
        <v>24</v>
      </c>
      <c r="I339" s="68">
        <f>ROUND((100-$L$4)/100*H339,1)</f>
        <v>12</v>
      </c>
      <c r="J339" s="74" t="s">
        <v>811</v>
      </c>
      <c r="K339" s="86">
        <v>100</v>
      </c>
      <c r="L339" s="90"/>
      <c r="M339" s="98">
        <f>L339*I339</f>
        <v>0</v>
      </c>
      <c r="N339" s="51">
        <f>L339*1.8/100</f>
        <v>0</v>
      </c>
      <c r="O339" s="51">
        <v>4903000000</v>
      </c>
      <c r="P339" s="51">
        <f>TRUNC(L339/K339,0)*K339</f>
        <v>0</v>
      </c>
      <c r="Q339" s="215">
        <f>L339-P339</f>
        <v>0</v>
      </c>
      <c r="S339" s="51"/>
      <c r="T339" s="51"/>
    </row>
    <row r="340" spans="1:20" s="2" customFormat="1" ht="43.5" customHeight="1" x14ac:dyDescent="0.25">
      <c r="A340" s="4"/>
      <c r="B340" s="13"/>
      <c r="C340" s="244" t="s">
        <v>137</v>
      </c>
      <c r="D340" s="245"/>
      <c r="E340" s="108"/>
      <c r="F340" s="239" t="s">
        <v>677</v>
      </c>
      <c r="G340" s="239"/>
      <c r="H340" s="239"/>
      <c r="I340" s="239"/>
      <c r="J340" s="239"/>
      <c r="K340" s="240"/>
      <c r="L340" s="90"/>
      <c r="M340" s="98"/>
      <c r="N340" s="51"/>
      <c r="O340" s="51"/>
      <c r="P340" s="51"/>
      <c r="Q340" s="51"/>
      <c r="S340" s="51"/>
      <c r="T340" s="51"/>
    </row>
    <row r="341" spans="1:20" s="2" customFormat="1" ht="111.75" customHeight="1" x14ac:dyDescent="0.25">
      <c r="A341" s="4">
        <f>A339+1</f>
        <v>9</v>
      </c>
      <c r="B341" s="13" t="s">
        <v>11</v>
      </c>
      <c r="C341" s="23"/>
      <c r="D341" s="37" t="s">
        <v>180</v>
      </c>
      <c r="E341" s="46"/>
      <c r="F341" s="47" t="s">
        <v>560</v>
      </c>
      <c r="G341" s="105">
        <v>9785000335123</v>
      </c>
      <c r="H341" s="64">
        <v>24</v>
      </c>
      <c r="I341" s="68">
        <f>ROUND((100-$L$4)/100*H341,1)</f>
        <v>12</v>
      </c>
      <c r="J341" s="74" t="s">
        <v>628</v>
      </c>
      <c r="K341" s="85">
        <v>100</v>
      </c>
      <c r="L341" s="90"/>
      <c r="M341" s="98">
        <f t="shared" ref="M341:M348" si="228">L341*I341</f>
        <v>0</v>
      </c>
      <c r="N341" s="51">
        <f t="shared" ref="N341:N348" si="229">L341*1.8/100</f>
        <v>0</v>
      </c>
      <c r="O341" s="51">
        <v>4903000000</v>
      </c>
      <c r="P341" s="51">
        <f>TRUNC(L341/K341,0)*K341</f>
        <v>0</v>
      </c>
      <c r="Q341" s="215">
        <f>L341-P341</f>
        <v>0</v>
      </c>
      <c r="S341" s="51"/>
      <c r="T341" s="51"/>
    </row>
    <row r="342" spans="1:20" s="2" customFormat="1" ht="111.75" customHeight="1" x14ac:dyDescent="0.25">
      <c r="A342" s="4">
        <f t="shared" ref="A342:A349" si="230">A341+1</f>
        <v>10</v>
      </c>
      <c r="B342" s="13" t="s">
        <v>11</v>
      </c>
      <c r="C342" s="24" t="s">
        <v>30</v>
      </c>
      <c r="D342" s="37" t="s">
        <v>934</v>
      </c>
      <c r="E342" s="46"/>
      <c r="F342" s="47" t="s">
        <v>560</v>
      </c>
      <c r="G342" s="105">
        <v>9785912827433</v>
      </c>
      <c r="H342" s="64">
        <v>24</v>
      </c>
      <c r="I342" s="68">
        <f>ROUND((100-$L$4)/100*H342,1)</f>
        <v>12</v>
      </c>
      <c r="J342" s="74" t="s">
        <v>811</v>
      </c>
      <c r="K342" s="85">
        <v>100</v>
      </c>
      <c r="L342" s="90"/>
      <c r="M342" s="98">
        <f t="shared" si="228"/>
        <v>0</v>
      </c>
      <c r="N342" s="51">
        <f t="shared" si="229"/>
        <v>0</v>
      </c>
      <c r="O342" s="51">
        <v>4903000000</v>
      </c>
      <c r="P342" s="51">
        <f>TRUNC(L342/K342,0)*K342</f>
        <v>0</v>
      </c>
      <c r="Q342" s="215">
        <f>L342-P342</f>
        <v>0</v>
      </c>
      <c r="S342" s="51"/>
      <c r="T342" s="51"/>
    </row>
    <row r="343" spans="1:20" s="2" customFormat="1" ht="111.75" customHeight="1" x14ac:dyDescent="0.25">
      <c r="A343" s="4">
        <f t="shared" si="230"/>
        <v>11</v>
      </c>
      <c r="B343" s="13"/>
      <c r="C343" s="24" t="s">
        <v>30</v>
      </c>
      <c r="D343" s="37" t="s">
        <v>181</v>
      </c>
      <c r="E343" s="43" t="s">
        <v>544</v>
      </c>
      <c r="F343" s="47"/>
      <c r="G343" s="105">
        <v>9785912827396</v>
      </c>
      <c r="H343" s="64">
        <v>24</v>
      </c>
      <c r="I343" s="68">
        <f t="shared" ref="I343:I347" si="231">ROUND((100-$L$4)/100*H343,1)</f>
        <v>12</v>
      </c>
      <c r="J343" s="74" t="s">
        <v>625</v>
      </c>
      <c r="K343" s="86">
        <v>100</v>
      </c>
      <c r="L343" s="90"/>
      <c r="M343" s="98">
        <f t="shared" si="228"/>
        <v>0</v>
      </c>
      <c r="N343" s="51">
        <f t="shared" si="229"/>
        <v>0</v>
      </c>
      <c r="O343" s="51">
        <v>4903000000</v>
      </c>
      <c r="P343" s="51">
        <f t="shared" ref="P343:P348" si="232">TRUNC(L343/K343,0)*K343</f>
        <v>0</v>
      </c>
      <c r="Q343" s="215">
        <f t="shared" ref="Q343:Q348" si="233">L343-P343</f>
        <v>0</v>
      </c>
      <c r="S343" s="51"/>
      <c r="T343" s="51"/>
    </row>
    <row r="344" spans="1:20" s="2" customFormat="1" ht="111.75" customHeight="1" x14ac:dyDescent="0.25">
      <c r="A344" s="4">
        <f t="shared" si="230"/>
        <v>12</v>
      </c>
      <c r="B344" s="13" t="s">
        <v>11</v>
      </c>
      <c r="C344" s="23"/>
      <c r="D344" s="37" t="s">
        <v>158</v>
      </c>
      <c r="E344" s="45"/>
      <c r="F344" s="47"/>
      <c r="G344" s="105">
        <v>9785912822063</v>
      </c>
      <c r="H344" s="64">
        <v>24</v>
      </c>
      <c r="I344" s="68">
        <f t="shared" si="231"/>
        <v>12</v>
      </c>
      <c r="J344" s="74" t="s">
        <v>628</v>
      </c>
      <c r="K344" s="85">
        <v>100</v>
      </c>
      <c r="L344" s="90"/>
      <c r="M344" s="98">
        <f t="shared" si="228"/>
        <v>0</v>
      </c>
      <c r="N344" s="51">
        <f t="shared" si="229"/>
        <v>0</v>
      </c>
      <c r="O344" s="51">
        <v>4903000000</v>
      </c>
      <c r="P344" s="51">
        <f t="shared" si="232"/>
        <v>0</v>
      </c>
      <c r="Q344" s="215">
        <f t="shared" si="233"/>
        <v>0</v>
      </c>
      <c r="S344" s="51"/>
      <c r="T344" s="51"/>
    </row>
    <row r="345" spans="1:20" s="2" customFormat="1" ht="111.75" customHeight="1" x14ac:dyDescent="0.25">
      <c r="A345" s="4">
        <f t="shared" si="230"/>
        <v>13</v>
      </c>
      <c r="B345" s="13"/>
      <c r="C345" s="24" t="s">
        <v>30</v>
      </c>
      <c r="D345" s="37" t="s">
        <v>936</v>
      </c>
      <c r="E345" s="46"/>
      <c r="F345" s="47"/>
      <c r="G345" s="105">
        <v>9785000335130</v>
      </c>
      <c r="H345" s="64">
        <v>24</v>
      </c>
      <c r="I345" s="68">
        <f>ROUND((100-$L$4)/100*H345,1)</f>
        <v>12</v>
      </c>
      <c r="J345" s="74" t="s">
        <v>811</v>
      </c>
      <c r="K345" s="85">
        <v>100</v>
      </c>
      <c r="L345" s="90"/>
      <c r="M345" s="98">
        <f t="shared" si="228"/>
        <v>0</v>
      </c>
      <c r="N345" s="51">
        <f t="shared" si="229"/>
        <v>0</v>
      </c>
      <c r="O345" s="51">
        <v>4903000000</v>
      </c>
      <c r="P345" s="51">
        <f t="shared" si="232"/>
        <v>0</v>
      </c>
      <c r="Q345" s="215">
        <f t="shared" si="233"/>
        <v>0</v>
      </c>
      <c r="S345" s="51"/>
      <c r="T345" s="51"/>
    </row>
    <row r="346" spans="1:20" s="2" customFormat="1" ht="111.75" customHeight="1" x14ac:dyDescent="0.25">
      <c r="A346" s="4">
        <f t="shared" si="230"/>
        <v>14</v>
      </c>
      <c r="B346" s="13"/>
      <c r="C346" s="24" t="s">
        <v>30</v>
      </c>
      <c r="D346" s="37" t="s">
        <v>84</v>
      </c>
      <c r="E346" s="43" t="s">
        <v>544</v>
      </c>
      <c r="F346" s="47"/>
      <c r="G346" s="105">
        <v>9785912825996</v>
      </c>
      <c r="H346" s="64">
        <v>24</v>
      </c>
      <c r="I346" s="68">
        <f>ROUND((100-$L$4)/100*H346,1)</f>
        <v>12</v>
      </c>
      <c r="J346" s="74" t="s">
        <v>811</v>
      </c>
      <c r="K346" s="85">
        <v>100</v>
      </c>
      <c r="L346" s="90"/>
      <c r="M346" s="98">
        <f t="shared" si="228"/>
        <v>0</v>
      </c>
      <c r="N346" s="51">
        <f t="shared" si="229"/>
        <v>0</v>
      </c>
      <c r="O346" s="51">
        <v>4903000000</v>
      </c>
      <c r="P346" s="51">
        <f t="shared" si="232"/>
        <v>0</v>
      </c>
      <c r="Q346" s="215">
        <f t="shared" si="233"/>
        <v>0</v>
      </c>
      <c r="S346" s="51"/>
      <c r="T346" s="51"/>
    </row>
    <row r="347" spans="1:20" s="2" customFormat="1" ht="111.75" customHeight="1" x14ac:dyDescent="0.25">
      <c r="A347" s="4">
        <f t="shared" si="230"/>
        <v>15</v>
      </c>
      <c r="B347" s="13"/>
      <c r="C347" s="24" t="s">
        <v>30</v>
      </c>
      <c r="D347" s="37" t="s">
        <v>183</v>
      </c>
      <c r="E347" s="27"/>
      <c r="F347" s="47"/>
      <c r="G347" s="105">
        <v>9785912827372</v>
      </c>
      <c r="H347" s="64">
        <v>24</v>
      </c>
      <c r="I347" s="68">
        <f t="shared" si="231"/>
        <v>12</v>
      </c>
      <c r="J347" s="74" t="s">
        <v>625</v>
      </c>
      <c r="K347" s="86">
        <v>100</v>
      </c>
      <c r="L347" s="90"/>
      <c r="M347" s="98">
        <f t="shared" si="228"/>
        <v>0</v>
      </c>
      <c r="N347" s="51">
        <f t="shared" si="229"/>
        <v>0</v>
      </c>
      <c r="O347" s="51">
        <v>4903000000</v>
      </c>
      <c r="P347" s="51">
        <f t="shared" si="232"/>
        <v>0</v>
      </c>
      <c r="Q347" s="215">
        <f t="shared" si="233"/>
        <v>0</v>
      </c>
      <c r="S347" s="51"/>
      <c r="T347" s="51"/>
    </row>
    <row r="348" spans="1:20" s="2" customFormat="1" ht="111.75" customHeight="1" x14ac:dyDescent="0.25">
      <c r="A348" s="4">
        <f t="shared" si="230"/>
        <v>16</v>
      </c>
      <c r="B348" s="13" t="s">
        <v>11</v>
      </c>
      <c r="C348" s="23"/>
      <c r="D348" s="37" t="s">
        <v>186</v>
      </c>
      <c r="E348" s="27"/>
      <c r="F348" s="47" t="s">
        <v>560</v>
      </c>
      <c r="G348" s="105">
        <v>9785000335154</v>
      </c>
      <c r="H348" s="64">
        <v>24</v>
      </c>
      <c r="I348" s="68">
        <f>ROUND((100-$L$4)/100*H348,1)</f>
        <v>12</v>
      </c>
      <c r="J348" s="74" t="s">
        <v>628</v>
      </c>
      <c r="K348" s="85">
        <v>100</v>
      </c>
      <c r="L348" s="90"/>
      <c r="M348" s="98">
        <f t="shared" si="228"/>
        <v>0</v>
      </c>
      <c r="N348" s="51">
        <f t="shared" si="229"/>
        <v>0</v>
      </c>
      <c r="O348" s="51">
        <v>4903000000</v>
      </c>
      <c r="P348" s="51">
        <f t="shared" si="232"/>
        <v>0</v>
      </c>
      <c r="Q348" s="215">
        <f t="shared" si="233"/>
        <v>0</v>
      </c>
      <c r="S348" s="51"/>
      <c r="T348" s="51"/>
    </row>
    <row r="349" spans="1:20" s="2" customFormat="1" ht="111.75" customHeight="1" x14ac:dyDescent="0.25">
      <c r="A349" s="4">
        <f t="shared" si="230"/>
        <v>17</v>
      </c>
      <c r="B349" s="13"/>
      <c r="C349" s="23"/>
      <c r="D349" s="37" t="s">
        <v>127</v>
      </c>
      <c r="E349" s="27"/>
      <c r="F349" s="47"/>
      <c r="G349" s="105">
        <v>9785000335147</v>
      </c>
      <c r="H349" s="64">
        <v>24</v>
      </c>
      <c r="I349" s="68">
        <f>ROUND((100-$L$4)/100*H349,1)</f>
        <v>12</v>
      </c>
      <c r="J349" s="74" t="s">
        <v>628</v>
      </c>
      <c r="K349" s="85">
        <v>100</v>
      </c>
      <c r="L349" s="90"/>
      <c r="M349" s="98">
        <f t="shared" ref="M349" si="234">L349*I349</f>
        <v>0</v>
      </c>
      <c r="N349" s="51">
        <f t="shared" ref="N349" si="235">L349*1.8/100</f>
        <v>0</v>
      </c>
      <c r="O349" s="51">
        <v>4903000000</v>
      </c>
      <c r="P349" s="51"/>
      <c r="Q349" s="215"/>
      <c r="S349" s="51"/>
      <c r="T349" s="51"/>
    </row>
    <row r="350" spans="1:20" s="2" customFormat="1" ht="61.5" customHeight="1" x14ac:dyDescent="0.25">
      <c r="A350" s="237" t="s">
        <v>678</v>
      </c>
      <c r="B350" s="238"/>
      <c r="C350" s="238"/>
      <c r="D350" s="238"/>
      <c r="E350" s="15"/>
      <c r="F350" s="239" t="s">
        <v>679</v>
      </c>
      <c r="G350" s="239"/>
      <c r="H350" s="239"/>
      <c r="I350" s="239"/>
      <c r="J350" s="239"/>
      <c r="K350" s="240"/>
      <c r="L350" s="94"/>
      <c r="M350" s="98"/>
      <c r="N350" s="51"/>
      <c r="O350" s="51"/>
      <c r="P350" s="51"/>
      <c r="Q350" s="51"/>
      <c r="S350" s="51"/>
      <c r="T350" s="51"/>
    </row>
    <row r="351" spans="1:20" s="2" customFormat="1" ht="126.75" customHeight="1" x14ac:dyDescent="0.25">
      <c r="A351" s="5">
        <v>1</v>
      </c>
      <c r="B351" s="15"/>
      <c r="C351" s="15"/>
      <c r="D351" s="37" t="s">
        <v>1117</v>
      </c>
      <c r="E351" s="29"/>
      <c r="F351" s="173"/>
      <c r="G351" s="105">
        <v>9785000335598</v>
      </c>
      <c r="H351" s="65">
        <v>50</v>
      </c>
      <c r="I351" s="68">
        <f t="shared" ref="I351" si="236">ROUND((100-$L$4)/100*H351,1)</f>
        <v>25</v>
      </c>
      <c r="J351" s="74" t="s">
        <v>627</v>
      </c>
      <c r="K351" s="85">
        <v>100</v>
      </c>
      <c r="L351" s="90"/>
      <c r="M351" s="98">
        <f t="shared" ref="M351" si="237">L351*I351</f>
        <v>0</v>
      </c>
      <c r="N351" s="51">
        <f t="shared" ref="N351" si="238">L351*2.4/100</f>
        <v>0</v>
      </c>
      <c r="O351" s="51">
        <v>4903000000</v>
      </c>
      <c r="P351" s="51"/>
      <c r="Q351" s="51"/>
      <c r="S351" s="51"/>
      <c r="T351" s="51"/>
    </row>
    <row r="352" spans="1:20" s="2" customFormat="1" ht="111.75" customHeight="1" x14ac:dyDescent="0.25">
      <c r="A352" s="5">
        <f>A351+1</f>
        <v>2</v>
      </c>
      <c r="B352" s="13" t="s">
        <v>12</v>
      </c>
      <c r="C352" s="23"/>
      <c r="D352" s="37" t="s">
        <v>187</v>
      </c>
      <c r="E352" s="29"/>
      <c r="F352" s="47"/>
      <c r="G352" s="105">
        <v>9785000335567</v>
      </c>
      <c r="H352" s="65">
        <v>50</v>
      </c>
      <c r="I352" s="68">
        <f t="shared" ref="I352:I356" si="239">ROUND((100-$L$4)/100*H352,1)</f>
        <v>25</v>
      </c>
      <c r="J352" s="74" t="s">
        <v>627</v>
      </c>
      <c r="K352" s="85">
        <v>100</v>
      </c>
      <c r="L352" s="90"/>
      <c r="M352" s="98">
        <f t="shared" ref="M352:M356" si="240">L352*I352</f>
        <v>0</v>
      </c>
      <c r="N352" s="51">
        <f t="shared" ref="N352:N356" si="241">L352*2.4/100</f>
        <v>0</v>
      </c>
      <c r="O352" s="51">
        <v>4903000000</v>
      </c>
      <c r="P352" s="51">
        <f>TRUNC(L352/K352,0)*K352</f>
        <v>0</v>
      </c>
      <c r="Q352" s="215">
        <f>L352-P352</f>
        <v>0</v>
      </c>
      <c r="S352" s="51"/>
      <c r="T352" s="51"/>
    </row>
    <row r="353" spans="1:20" s="2" customFormat="1" ht="111.75" customHeight="1" x14ac:dyDescent="0.25">
      <c r="A353" s="5">
        <f t="shared" ref="A353:A356" si="242">A352+1</f>
        <v>3</v>
      </c>
      <c r="B353" s="13" t="s">
        <v>12</v>
      </c>
      <c r="C353" s="23"/>
      <c r="D353" s="37" t="s">
        <v>188</v>
      </c>
      <c r="E353" s="29"/>
      <c r="F353" s="47"/>
      <c r="G353" s="105">
        <v>9785000335604</v>
      </c>
      <c r="H353" s="65">
        <v>50</v>
      </c>
      <c r="I353" s="68">
        <f t="shared" si="239"/>
        <v>25</v>
      </c>
      <c r="J353" s="74" t="s">
        <v>627</v>
      </c>
      <c r="K353" s="85">
        <v>100</v>
      </c>
      <c r="L353" s="90"/>
      <c r="M353" s="98">
        <f t="shared" si="240"/>
        <v>0</v>
      </c>
      <c r="N353" s="51">
        <f t="shared" si="241"/>
        <v>0</v>
      </c>
      <c r="O353" s="51">
        <v>4903000000</v>
      </c>
      <c r="P353" s="51">
        <f>TRUNC(L353/K353,0)*K353</f>
        <v>0</v>
      </c>
      <c r="Q353" s="215">
        <f>L353-P353</f>
        <v>0</v>
      </c>
      <c r="S353" s="51"/>
      <c r="T353" s="51"/>
    </row>
    <row r="354" spans="1:20" s="2" customFormat="1" ht="111.75" customHeight="1" x14ac:dyDescent="0.25">
      <c r="A354" s="5">
        <f t="shared" si="242"/>
        <v>4</v>
      </c>
      <c r="B354" s="13" t="s">
        <v>12</v>
      </c>
      <c r="C354" s="23"/>
      <c r="D354" s="37" t="s">
        <v>189</v>
      </c>
      <c r="E354" s="29"/>
      <c r="F354" s="47"/>
      <c r="G354" s="105">
        <v>9785000335550</v>
      </c>
      <c r="H354" s="65">
        <v>50</v>
      </c>
      <c r="I354" s="68">
        <f t="shared" si="239"/>
        <v>25</v>
      </c>
      <c r="J354" s="74" t="s">
        <v>627</v>
      </c>
      <c r="K354" s="85">
        <v>100</v>
      </c>
      <c r="L354" s="90"/>
      <c r="M354" s="98">
        <f t="shared" si="240"/>
        <v>0</v>
      </c>
      <c r="N354" s="51">
        <f t="shared" si="241"/>
        <v>0</v>
      </c>
      <c r="O354" s="51">
        <v>4903000000</v>
      </c>
      <c r="P354" s="51">
        <f>TRUNC(L354/K354,0)*K354</f>
        <v>0</v>
      </c>
      <c r="Q354" s="215">
        <f>L354-P354</f>
        <v>0</v>
      </c>
      <c r="S354" s="51"/>
      <c r="T354" s="51"/>
    </row>
    <row r="355" spans="1:20" s="2" customFormat="1" ht="111.75" customHeight="1" x14ac:dyDescent="0.25">
      <c r="A355" s="5">
        <f t="shared" si="242"/>
        <v>5</v>
      </c>
      <c r="B355" s="13" t="s">
        <v>12</v>
      </c>
      <c r="C355" s="23"/>
      <c r="D355" s="37" t="s">
        <v>190</v>
      </c>
      <c r="E355" s="29"/>
      <c r="F355" s="47"/>
      <c r="G355" s="105">
        <v>9785000335581</v>
      </c>
      <c r="H355" s="65">
        <v>50</v>
      </c>
      <c r="I355" s="68">
        <f t="shared" si="239"/>
        <v>25</v>
      </c>
      <c r="J355" s="74" t="s">
        <v>627</v>
      </c>
      <c r="K355" s="85">
        <v>100</v>
      </c>
      <c r="L355" s="90"/>
      <c r="M355" s="98">
        <f t="shared" si="240"/>
        <v>0</v>
      </c>
      <c r="N355" s="51">
        <f t="shared" si="241"/>
        <v>0</v>
      </c>
      <c r="O355" s="51">
        <v>4903000000</v>
      </c>
      <c r="P355" s="51">
        <f>TRUNC(L355/K355,0)*K355</f>
        <v>0</v>
      </c>
      <c r="Q355" s="215">
        <f>L355-P355</f>
        <v>0</v>
      </c>
      <c r="S355" s="51"/>
      <c r="T355" s="51"/>
    </row>
    <row r="356" spans="1:20" s="2" customFormat="1" ht="115.5" customHeight="1" x14ac:dyDescent="0.25">
      <c r="A356" s="5">
        <f t="shared" si="242"/>
        <v>6</v>
      </c>
      <c r="B356" s="13" t="s">
        <v>12</v>
      </c>
      <c r="C356" s="23"/>
      <c r="D356" s="37" t="s">
        <v>191</v>
      </c>
      <c r="E356" s="27"/>
      <c r="F356" s="47"/>
      <c r="G356" s="105">
        <v>9785000335543</v>
      </c>
      <c r="H356" s="65">
        <v>50</v>
      </c>
      <c r="I356" s="68">
        <f t="shared" si="239"/>
        <v>25</v>
      </c>
      <c r="J356" s="74" t="s">
        <v>627</v>
      </c>
      <c r="K356" s="85">
        <v>100</v>
      </c>
      <c r="L356" s="90"/>
      <c r="M356" s="98">
        <f t="shared" si="240"/>
        <v>0</v>
      </c>
      <c r="N356" s="51">
        <f t="shared" si="241"/>
        <v>0</v>
      </c>
      <c r="O356" s="51">
        <v>4903000000</v>
      </c>
      <c r="P356" s="51">
        <f>TRUNC(L356/K356,0)*K356</f>
        <v>0</v>
      </c>
      <c r="Q356" s="215">
        <f>L356-P356</f>
        <v>0</v>
      </c>
      <c r="S356" s="51"/>
      <c r="T356" s="51"/>
    </row>
    <row r="357" spans="1:20" s="2" customFormat="1" ht="67.900000000000006" customHeight="1" x14ac:dyDescent="0.25">
      <c r="A357" s="237" t="s">
        <v>680</v>
      </c>
      <c r="B357" s="238"/>
      <c r="C357" s="238"/>
      <c r="D357" s="238"/>
      <c r="E357" s="15"/>
      <c r="F357" s="239" t="s">
        <v>898</v>
      </c>
      <c r="G357" s="239"/>
      <c r="H357" s="239"/>
      <c r="I357" s="239"/>
      <c r="J357" s="239"/>
      <c r="K357" s="240"/>
      <c r="L357" s="94"/>
      <c r="M357" s="98"/>
      <c r="N357" s="51"/>
      <c r="O357" s="51"/>
      <c r="P357" s="51"/>
      <c r="Q357" s="51"/>
      <c r="S357" s="51"/>
      <c r="T357" s="51"/>
    </row>
    <row r="358" spans="1:20" s="2" customFormat="1" ht="111.75" customHeight="1" x14ac:dyDescent="0.25">
      <c r="A358" s="5">
        <v>1</v>
      </c>
      <c r="B358" s="13" t="s">
        <v>12</v>
      </c>
      <c r="C358" s="23"/>
      <c r="D358" s="37" t="s">
        <v>192</v>
      </c>
      <c r="E358" s="29"/>
      <c r="F358" s="47"/>
      <c r="G358" s="105">
        <v>9785912825170</v>
      </c>
      <c r="H358" s="65">
        <v>50</v>
      </c>
      <c r="I358" s="68">
        <f t="shared" ref="I358:I367" si="243">ROUND((100-$L$4)/100*H358,1)</f>
        <v>25</v>
      </c>
      <c r="J358" s="74"/>
      <c r="K358" s="85">
        <v>100</v>
      </c>
      <c r="L358" s="90"/>
      <c r="M358" s="98">
        <f>L358*I358</f>
        <v>0</v>
      </c>
      <c r="N358" s="51">
        <f>L358*2.5/100</f>
        <v>0</v>
      </c>
      <c r="O358" s="51">
        <v>4903000000</v>
      </c>
      <c r="P358" s="51">
        <f t="shared" ref="P358:P367" si="244">TRUNC(L358/K358,0)*K358</f>
        <v>0</v>
      </c>
      <c r="Q358" s="215">
        <f t="shared" ref="Q358:Q367" si="245">L358-P358</f>
        <v>0</v>
      </c>
      <c r="S358" s="51"/>
      <c r="T358" s="51"/>
    </row>
    <row r="359" spans="1:20" s="2" customFormat="1" ht="111.75" customHeight="1" x14ac:dyDescent="0.25">
      <c r="A359" s="5">
        <f t="shared" ref="A359:A367" si="246">A358+1</f>
        <v>2</v>
      </c>
      <c r="B359" s="13" t="s">
        <v>12</v>
      </c>
      <c r="C359" s="23"/>
      <c r="D359" s="37" t="s">
        <v>193</v>
      </c>
      <c r="E359" s="29"/>
      <c r="F359" s="47"/>
      <c r="G359" s="105">
        <v>9785912821615</v>
      </c>
      <c r="H359" s="65">
        <v>50</v>
      </c>
      <c r="I359" s="68">
        <f t="shared" si="243"/>
        <v>25</v>
      </c>
      <c r="J359" s="74"/>
      <c r="K359" s="85">
        <v>100</v>
      </c>
      <c r="L359" s="90"/>
      <c r="M359" s="98">
        <f t="shared" ref="M359:M367" si="247">L359*I359</f>
        <v>0</v>
      </c>
      <c r="N359" s="51">
        <f t="shared" ref="N359:N367" si="248">L359*2.5/100</f>
        <v>0</v>
      </c>
      <c r="O359" s="51">
        <v>4903000000</v>
      </c>
      <c r="P359" s="51">
        <f t="shared" si="244"/>
        <v>0</v>
      </c>
      <c r="Q359" s="215">
        <f t="shared" si="245"/>
        <v>0</v>
      </c>
      <c r="S359" s="51"/>
      <c r="T359" s="51"/>
    </row>
    <row r="360" spans="1:20" s="2" customFormat="1" ht="111.75" customHeight="1" x14ac:dyDescent="0.25">
      <c r="A360" s="5">
        <f t="shared" si="246"/>
        <v>3</v>
      </c>
      <c r="B360" s="13" t="s">
        <v>12</v>
      </c>
      <c r="C360" s="23"/>
      <c r="D360" s="37" t="s">
        <v>71</v>
      </c>
      <c r="E360" s="29"/>
      <c r="F360" s="47"/>
      <c r="G360" s="105">
        <v>9785912821622</v>
      </c>
      <c r="H360" s="65">
        <v>50</v>
      </c>
      <c r="I360" s="68">
        <f t="shared" si="243"/>
        <v>25</v>
      </c>
      <c r="J360" s="74"/>
      <c r="K360" s="85">
        <v>100</v>
      </c>
      <c r="L360" s="90"/>
      <c r="M360" s="98">
        <f t="shared" si="247"/>
        <v>0</v>
      </c>
      <c r="N360" s="51">
        <f t="shared" si="248"/>
        <v>0</v>
      </c>
      <c r="O360" s="51">
        <v>4903000000</v>
      </c>
      <c r="P360" s="51">
        <f t="shared" si="244"/>
        <v>0</v>
      </c>
      <c r="Q360" s="215">
        <f t="shared" si="245"/>
        <v>0</v>
      </c>
      <c r="S360" s="51"/>
      <c r="T360" s="51"/>
    </row>
    <row r="361" spans="1:20" s="2" customFormat="1" ht="111.75" customHeight="1" x14ac:dyDescent="0.25">
      <c r="A361" s="5">
        <f t="shared" si="246"/>
        <v>4</v>
      </c>
      <c r="B361" s="13" t="s">
        <v>12</v>
      </c>
      <c r="C361" s="23"/>
      <c r="D361" s="37" t="s">
        <v>194</v>
      </c>
      <c r="E361" s="29"/>
      <c r="F361" s="47"/>
      <c r="G361" s="105">
        <v>9785912821561</v>
      </c>
      <c r="H361" s="65">
        <v>50</v>
      </c>
      <c r="I361" s="68">
        <f t="shared" si="243"/>
        <v>25</v>
      </c>
      <c r="J361" s="74"/>
      <c r="K361" s="85">
        <v>100</v>
      </c>
      <c r="L361" s="90"/>
      <c r="M361" s="98">
        <f t="shared" si="247"/>
        <v>0</v>
      </c>
      <c r="N361" s="51">
        <f t="shared" si="248"/>
        <v>0</v>
      </c>
      <c r="O361" s="51">
        <v>4903000000</v>
      </c>
      <c r="P361" s="51">
        <f t="shared" si="244"/>
        <v>0</v>
      </c>
      <c r="Q361" s="215">
        <f t="shared" si="245"/>
        <v>0</v>
      </c>
      <c r="S361" s="51"/>
      <c r="T361" s="51"/>
    </row>
    <row r="362" spans="1:20" s="2" customFormat="1" ht="111.75" customHeight="1" x14ac:dyDescent="0.25">
      <c r="A362" s="5">
        <f t="shared" si="246"/>
        <v>5</v>
      </c>
      <c r="B362" s="13" t="s">
        <v>12</v>
      </c>
      <c r="C362" s="23"/>
      <c r="D362" s="37" t="s">
        <v>195</v>
      </c>
      <c r="E362" s="29"/>
      <c r="F362" s="47"/>
      <c r="G362" s="105">
        <v>9785912825200</v>
      </c>
      <c r="H362" s="65">
        <v>50</v>
      </c>
      <c r="I362" s="68">
        <f t="shared" si="243"/>
        <v>25</v>
      </c>
      <c r="J362" s="74"/>
      <c r="K362" s="85">
        <v>100</v>
      </c>
      <c r="L362" s="90"/>
      <c r="M362" s="98">
        <f t="shared" si="247"/>
        <v>0</v>
      </c>
      <c r="N362" s="51">
        <f t="shared" si="248"/>
        <v>0</v>
      </c>
      <c r="O362" s="51">
        <v>4903000000</v>
      </c>
      <c r="P362" s="51">
        <f t="shared" si="244"/>
        <v>0</v>
      </c>
      <c r="Q362" s="215">
        <f t="shared" si="245"/>
        <v>0</v>
      </c>
      <c r="S362" s="51"/>
      <c r="T362" s="51"/>
    </row>
    <row r="363" spans="1:20" s="2" customFormat="1" ht="111.75" customHeight="1" x14ac:dyDescent="0.25">
      <c r="A363" s="5">
        <f t="shared" si="246"/>
        <v>6</v>
      </c>
      <c r="B363" s="13" t="s">
        <v>12</v>
      </c>
      <c r="C363" s="23"/>
      <c r="D363" s="37" t="s">
        <v>131</v>
      </c>
      <c r="E363" s="29"/>
      <c r="F363" s="47"/>
      <c r="G363" s="105">
        <v>9785912827624</v>
      </c>
      <c r="H363" s="65">
        <v>50</v>
      </c>
      <c r="I363" s="68">
        <f t="shared" si="243"/>
        <v>25</v>
      </c>
      <c r="J363" s="74"/>
      <c r="K363" s="85">
        <v>100</v>
      </c>
      <c r="L363" s="90"/>
      <c r="M363" s="98">
        <f t="shared" si="247"/>
        <v>0</v>
      </c>
      <c r="N363" s="51">
        <f t="shared" si="248"/>
        <v>0</v>
      </c>
      <c r="O363" s="51">
        <v>4903000000</v>
      </c>
      <c r="P363" s="51">
        <f t="shared" si="244"/>
        <v>0</v>
      </c>
      <c r="Q363" s="215">
        <f t="shared" si="245"/>
        <v>0</v>
      </c>
      <c r="S363" s="51"/>
      <c r="T363" s="51"/>
    </row>
    <row r="364" spans="1:20" s="2" customFormat="1" ht="111.75" customHeight="1" x14ac:dyDescent="0.25">
      <c r="A364" s="5">
        <f t="shared" si="246"/>
        <v>7</v>
      </c>
      <c r="B364" s="13" t="s">
        <v>12</v>
      </c>
      <c r="C364" s="23"/>
      <c r="D364" s="37" t="s">
        <v>196</v>
      </c>
      <c r="E364" s="29"/>
      <c r="F364" s="47"/>
      <c r="G364" s="105">
        <v>9785912827600</v>
      </c>
      <c r="H364" s="65">
        <v>50</v>
      </c>
      <c r="I364" s="68">
        <f t="shared" si="243"/>
        <v>25</v>
      </c>
      <c r="J364" s="74"/>
      <c r="K364" s="85">
        <v>100</v>
      </c>
      <c r="L364" s="90"/>
      <c r="M364" s="98">
        <f t="shared" si="247"/>
        <v>0</v>
      </c>
      <c r="N364" s="51">
        <f t="shared" si="248"/>
        <v>0</v>
      </c>
      <c r="O364" s="51">
        <v>4903000000</v>
      </c>
      <c r="P364" s="51">
        <f t="shared" si="244"/>
        <v>0</v>
      </c>
      <c r="Q364" s="215">
        <f t="shared" si="245"/>
        <v>0</v>
      </c>
      <c r="S364" s="51"/>
      <c r="T364" s="51"/>
    </row>
    <row r="365" spans="1:20" s="2" customFormat="1" ht="111.75" customHeight="1" x14ac:dyDescent="0.25">
      <c r="A365" s="5">
        <f t="shared" si="246"/>
        <v>8</v>
      </c>
      <c r="B365" s="13" t="s">
        <v>12</v>
      </c>
      <c r="C365" s="23"/>
      <c r="D365" s="37" t="s">
        <v>197</v>
      </c>
      <c r="E365" s="29"/>
      <c r="F365" s="47"/>
      <c r="G365" s="105">
        <v>9785912821516</v>
      </c>
      <c r="H365" s="65">
        <v>50</v>
      </c>
      <c r="I365" s="68">
        <f t="shared" si="243"/>
        <v>25</v>
      </c>
      <c r="J365" s="74"/>
      <c r="K365" s="85">
        <v>100</v>
      </c>
      <c r="L365" s="90"/>
      <c r="M365" s="98">
        <f t="shared" si="247"/>
        <v>0</v>
      </c>
      <c r="N365" s="51">
        <f t="shared" si="248"/>
        <v>0</v>
      </c>
      <c r="O365" s="51">
        <v>4903000000</v>
      </c>
      <c r="P365" s="51">
        <f t="shared" si="244"/>
        <v>0</v>
      </c>
      <c r="Q365" s="215">
        <f t="shared" si="245"/>
        <v>0</v>
      </c>
      <c r="S365" s="51"/>
      <c r="T365" s="51"/>
    </row>
    <row r="366" spans="1:20" s="2" customFormat="1" ht="111.75" customHeight="1" x14ac:dyDescent="0.25">
      <c r="A366" s="5">
        <f t="shared" si="246"/>
        <v>9</v>
      </c>
      <c r="B366" s="13" t="s">
        <v>12</v>
      </c>
      <c r="C366" s="23"/>
      <c r="D366" s="37" t="s">
        <v>198</v>
      </c>
      <c r="E366" s="29"/>
      <c r="F366" s="47"/>
      <c r="G366" s="105">
        <v>9785912821530</v>
      </c>
      <c r="H366" s="65">
        <v>50</v>
      </c>
      <c r="I366" s="68">
        <f t="shared" si="243"/>
        <v>25</v>
      </c>
      <c r="J366" s="74"/>
      <c r="K366" s="85">
        <v>100</v>
      </c>
      <c r="L366" s="90"/>
      <c r="M366" s="98">
        <f t="shared" si="247"/>
        <v>0</v>
      </c>
      <c r="N366" s="51">
        <f t="shared" si="248"/>
        <v>0</v>
      </c>
      <c r="O366" s="51">
        <v>4903000000</v>
      </c>
      <c r="P366" s="51">
        <f t="shared" si="244"/>
        <v>0</v>
      </c>
      <c r="Q366" s="215">
        <f t="shared" si="245"/>
        <v>0</v>
      </c>
      <c r="S366" s="51"/>
      <c r="T366" s="51"/>
    </row>
    <row r="367" spans="1:20" s="9" customFormat="1" ht="111.75" customHeight="1" x14ac:dyDescent="0.25">
      <c r="A367" s="5">
        <f t="shared" si="246"/>
        <v>10</v>
      </c>
      <c r="B367" s="13"/>
      <c r="C367" s="23"/>
      <c r="D367" s="37" t="s">
        <v>199</v>
      </c>
      <c r="E367" s="29"/>
      <c r="F367" s="47"/>
      <c r="G367" s="105">
        <v>9785912821547</v>
      </c>
      <c r="H367" s="65">
        <v>50</v>
      </c>
      <c r="I367" s="68">
        <f t="shared" si="243"/>
        <v>25</v>
      </c>
      <c r="J367" s="74"/>
      <c r="K367" s="85">
        <v>100</v>
      </c>
      <c r="L367" s="90"/>
      <c r="M367" s="98">
        <f t="shared" si="247"/>
        <v>0</v>
      </c>
      <c r="N367" s="51">
        <f t="shared" si="248"/>
        <v>0</v>
      </c>
      <c r="O367" s="51">
        <v>4903000000</v>
      </c>
      <c r="P367" s="51">
        <f t="shared" si="244"/>
        <v>0</v>
      </c>
      <c r="Q367" s="215">
        <f t="shared" si="245"/>
        <v>0</v>
      </c>
      <c r="S367" s="169"/>
      <c r="T367" s="169"/>
    </row>
    <row r="368" spans="1:20" s="9" customFormat="1" ht="54.75" customHeight="1" x14ac:dyDescent="0.25">
      <c r="A368" s="241" t="s">
        <v>1126</v>
      </c>
      <c r="B368" s="242"/>
      <c r="C368" s="242"/>
      <c r="D368" s="242"/>
      <c r="E368" s="242"/>
      <c r="F368" s="242"/>
      <c r="G368" s="242"/>
      <c r="H368" s="242"/>
      <c r="I368" s="242"/>
      <c r="J368" s="233"/>
      <c r="K368" s="234"/>
      <c r="L368" s="90"/>
      <c r="M368" s="98"/>
      <c r="N368" s="51"/>
      <c r="O368" s="51"/>
      <c r="P368" s="51"/>
      <c r="Q368" s="215"/>
      <c r="S368" s="169"/>
      <c r="T368" s="169"/>
    </row>
    <row r="369" spans="1:20" s="9" customFormat="1" ht="48" customHeight="1" x14ac:dyDescent="0.25">
      <c r="A369" s="237" t="s">
        <v>681</v>
      </c>
      <c r="B369" s="238"/>
      <c r="C369" s="238"/>
      <c r="D369" s="238"/>
      <c r="E369" s="108"/>
      <c r="F369" s="239" t="s">
        <v>682</v>
      </c>
      <c r="G369" s="239"/>
      <c r="H369" s="239"/>
      <c r="I369" s="239"/>
      <c r="J369" s="239"/>
      <c r="K369" s="240"/>
      <c r="L369" s="94"/>
      <c r="M369" s="98"/>
      <c r="N369" s="51"/>
      <c r="O369" s="51"/>
      <c r="P369" s="51"/>
      <c r="Q369" s="51"/>
      <c r="S369" s="169"/>
      <c r="T369" s="169"/>
    </row>
    <row r="370" spans="1:20" s="2" customFormat="1" ht="111.75" customHeight="1" x14ac:dyDescent="0.25">
      <c r="A370" s="5">
        <v>1</v>
      </c>
      <c r="B370" s="13"/>
      <c r="C370" s="24" t="s">
        <v>30</v>
      </c>
      <c r="D370" s="37" t="s">
        <v>1092</v>
      </c>
      <c r="E370" s="27"/>
      <c r="F370" s="47"/>
      <c r="G370" s="153">
        <v>9785000336564</v>
      </c>
      <c r="H370" s="64">
        <v>42</v>
      </c>
      <c r="I370" s="68">
        <f>ROUND((100-$L$4)/100*H370,1)</f>
        <v>21</v>
      </c>
      <c r="J370" s="74" t="s">
        <v>1100</v>
      </c>
      <c r="K370" s="5">
        <v>100</v>
      </c>
      <c r="L370" s="110"/>
      <c r="M370" s="98">
        <f t="shared" ref="M370" si="249">L370*I370</f>
        <v>0</v>
      </c>
      <c r="N370" s="51">
        <f t="shared" ref="N370" si="250">L370*3.9/100</f>
        <v>0</v>
      </c>
      <c r="O370" s="51">
        <v>4903000000</v>
      </c>
      <c r="P370" s="51"/>
      <c r="Q370" s="215"/>
      <c r="S370" s="51"/>
      <c r="T370" s="51"/>
    </row>
    <row r="371" spans="1:20" s="2" customFormat="1" ht="111.75" customHeight="1" x14ac:dyDescent="0.25">
      <c r="A371" s="5">
        <f>A370+1</f>
        <v>2</v>
      </c>
      <c r="B371" s="13"/>
      <c r="C371" s="24" t="s">
        <v>30</v>
      </c>
      <c r="D371" s="35" t="s">
        <v>961</v>
      </c>
      <c r="E371" s="44"/>
      <c r="F371" s="47"/>
      <c r="G371" s="153">
        <v>9785912822414</v>
      </c>
      <c r="H371" s="64">
        <v>42</v>
      </c>
      <c r="I371" s="68">
        <f>ROUND((100-$L$4)/100*H371,1)</f>
        <v>21</v>
      </c>
      <c r="J371" s="74" t="s">
        <v>811</v>
      </c>
      <c r="K371" s="5">
        <v>100</v>
      </c>
      <c r="L371" s="110"/>
      <c r="M371" s="98">
        <f t="shared" ref="M371:M392" si="251">L371*I371</f>
        <v>0</v>
      </c>
      <c r="N371" s="51">
        <f t="shared" ref="N371:N392" si="252">L371*3.9/100</f>
        <v>0</v>
      </c>
      <c r="O371" s="51">
        <v>4903000000</v>
      </c>
      <c r="P371" s="51">
        <f t="shared" ref="P371:P392" si="253">TRUNC(L371/K371,0)*K371</f>
        <v>0</v>
      </c>
      <c r="Q371" s="215">
        <f t="shared" ref="Q371:Q392" si="254">L371-P371</f>
        <v>0</v>
      </c>
      <c r="S371" s="51"/>
      <c r="T371" s="51"/>
    </row>
    <row r="372" spans="1:20" s="2" customFormat="1" ht="111.75" customHeight="1" x14ac:dyDescent="0.25">
      <c r="A372" s="5">
        <f t="shared" ref="A372:A392" si="255">A371+1</f>
        <v>3</v>
      </c>
      <c r="B372" s="13" t="s">
        <v>14</v>
      </c>
      <c r="C372" s="24" t="s">
        <v>30</v>
      </c>
      <c r="D372" s="35" t="s">
        <v>908</v>
      </c>
      <c r="E372" s="43" t="s">
        <v>544</v>
      </c>
      <c r="F372" s="47"/>
      <c r="G372" s="153">
        <v>9785912822575</v>
      </c>
      <c r="H372" s="64">
        <v>42</v>
      </c>
      <c r="I372" s="68">
        <f>ROUND((100-$L$4)/100*H372,1)</f>
        <v>21</v>
      </c>
      <c r="J372" s="74" t="s">
        <v>811</v>
      </c>
      <c r="K372" s="5">
        <v>100</v>
      </c>
      <c r="L372" s="110"/>
      <c r="M372" s="98">
        <f>L372*I372</f>
        <v>0</v>
      </c>
      <c r="N372" s="51">
        <f>L372*3.9/100</f>
        <v>0</v>
      </c>
      <c r="O372" s="51">
        <v>4903000000</v>
      </c>
      <c r="P372" s="51">
        <f t="shared" si="253"/>
        <v>0</v>
      </c>
      <c r="Q372" s="215">
        <f t="shared" si="254"/>
        <v>0</v>
      </c>
      <c r="S372" s="51"/>
      <c r="T372" s="51"/>
    </row>
    <row r="373" spans="1:20" s="2" customFormat="1" ht="111.75" customHeight="1" x14ac:dyDescent="0.25">
      <c r="A373" s="5">
        <f t="shared" si="255"/>
        <v>4</v>
      </c>
      <c r="B373" s="13" t="s">
        <v>14</v>
      </c>
      <c r="C373" s="24" t="s">
        <v>30</v>
      </c>
      <c r="D373" s="35" t="s">
        <v>204</v>
      </c>
      <c r="E373" s="43" t="s">
        <v>544</v>
      </c>
      <c r="F373" s="47"/>
      <c r="G373" s="153">
        <v>9785912825804</v>
      </c>
      <c r="H373" s="64">
        <v>42</v>
      </c>
      <c r="I373" s="68">
        <f>ROUND((100-$L$4)/100*H373,1)</f>
        <v>21</v>
      </c>
      <c r="J373" s="74" t="s">
        <v>1100</v>
      </c>
      <c r="K373" s="5">
        <v>100</v>
      </c>
      <c r="L373" s="110"/>
      <c r="M373" s="98">
        <f t="shared" si="251"/>
        <v>0</v>
      </c>
      <c r="N373" s="51">
        <f t="shared" si="252"/>
        <v>0</v>
      </c>
      <c r="O373" s="51">
        <v>4903000000</v>
      </c>
      <c r="P373" s="51">
        <f t="shared" si="253"/>
        <v>0</v>
      </c>
      <c r="Q373" s="215">
        <f t="shared" si="254"/>
        <v>0</v>
      </c>
      <c r="S373" s="51"/>
      <c r="T373" s="51"/>
    </row>
    <row r="374" spans="1:20" s="2" customFormat="1" ht="111.75" customHeight="1" x14ac:dyDescent="0.25">
      <c r="A374" s="5">
        <f t="shared" si="255"/>
        <v>5</v>
      </c>
      <c r="B374" s="13" t="s">
        <v>14</v>
      </c>
      <c r="C374" s="23"/>
      <c r="D374" s="35" t="s">
        <v>205</v>
      </c>
      <c r="E374" s="43" t="s">
        <v>544</v>
      </c>
      <c r="F374" s="47"/>
      <c r="G374" s="153">
        <v>9785000335260</v>
      </c>
      <c r="H374" s="64">
        <v>42</v>
      </c>
      <c r="I374" s="68">
        <f t="shared" ref="I374:I392" si="256">ROUND((100-$L$4)/100*H374,1)</f>
        <v>21</v>
      </c>
      <c r="J374" s="74" t="s">
        <v>624</v>
      </c>
      <c r="K374" s="5">
        <v>100</v>
      </c>
      <c r="L374" s="110"/>
      <c r="M374" s="98">
        <f t="shared" si="251"/>
        <v>0</v>
      </c>
      <c r="N374" s="51">
        <f t="shared" si="252"/>
        <v>0</v>
      </c>
      <c r="O374" s="51">
        <v>4903000000</v>
      </c>
      <c r="P374" s="51">
        <f t="shared" si="253"/>
        <v>0</v>
      </c>
      <c r="Q374" s="215">
        <f t="shared" si="254"/>
        <v>0</v>
      </c>
      <c r="S374" s="51"/>
      <c r="T374" s="51"/>
    </row>
    <row r="375" spans="1:20" s="2" customFormat="1" ht="111.75" customHeight="1" x14ac:dyDescent="0.25">
      <c r="A375" s="5">
        <f t="shared" si="255"/>
        <v>6</v>
      </c>
      <c r="B375" s="13" t="s">
        <v>14</v>
      </c>
      <c r="C375" s="24" t="s">
        <v>30</v>
      </c>
      <c r="D375" s="35" t="s">
        <v>206</v>
      </c>
      <c r="E375" s="43" t="s">
        <v>544</v>
      </c>
      <c r="F375" s="47"/>
      <c r="G375" s="153">
        <v>9785912822568</v>
      </c>
      <c r="H375" s="64">
        <v>42</v>
      </c>
      <c r="I375" s="68">
        <f t="shared" si="256"/>
        <v>21</v>
      </c>
      <c r="J375" s="74" t="s">
        <v>811</v>
      </c>
      <c r="K375" s="5">
        <v>100</v>
      </c>
      <c r="L375" s="110"/>
      <c r="M375" s="98">
        <f t="shared" si="251"/>
        <v>0</v>
      </c>
      <c r="N375" s="51">
        <f t="shared" si="252"/>
        <v>0</v>
      </c>
      <c r="O375" s="51">
        <v>4903000000</v>
      </c>
      <c r="P375" s="51">
        <f t="shared" si="253"/>
        <v>0</v>
      </c>
      <c r="Q375" s="215">
        <f t="shared" si="254"/>
        <v>0</v>
      </c>
      <c r="S375" s="51"/>
      <c r="T375" s="51"/>
    </row>
    <row r="376" spans="1:20" s="2" customFormat="1" ht="111.75" customHeight="1" x14ac:dyDescent="0.25">
      <c r="A376" s="5">
        <f t="shared" si="255"/>
        <v>7</v>
      </c>
      <c r="B376" s="13" t="s">
        <v>14</v>
      </c>
      <c r="C376" s="23"/>
      <c r="D376" s="35" t="s">
        <v>207</v>
      </c>
      <c r="E376" s="27"/>
      <c r="F376" s="47"/>
      <c r="G376" s="153">
        <v>9785000335512</v>
      </c>
      <c r="H376" s="64">
        <v>42</v>
      </c>
      <c r="I376" s="68">
        <f t="shared" si="256"/>
        <v>21</v>
      </c>
      <c r="J376" s="74" t="s">
        <v>624</v>
      </c>
      <c r="K376" s="5">
        <v>100</v>
      </c>
      <c r="L376" s="110"/>
      <c r="M376" s="98">
        <f t="shared" si="251"/>
        <v>0</v>
      </c>
      <c r="N376" s="51">
        <f t="shared" si="252"/>
        <v>0</v>
      </c>
      <c r="O376" s="51">
        <v>4903000000</v>
      </c>
      <c r="P376" s="51">
        <f t="shared" si="253"/>
        <v>0</v>
      </c>
      <c r="Q376" s="215">
        <f t="shared" si="254"/>
        <v>0</v>
      </c>
      <c r="S376" s="51"/>
      <c r="T376" s="51"/>
    </row>
    <row r="377" spans="1:20" s="2" customFormat="1" ht="111.75" customHeight="1" x14ac:dyDescent="0.25">
      <c r="A377" s="5">
        <f t="shared" si="255"/>
        <v>8</v>
      </c>
      <c r="B377" s="13" t="s">
        <v>14</v>
      </c>
      <c r="C377" s="23"/>
      <c r="D377" s="35" t="s">
        <v>208</v>
      </c>
      <c r="E377" s="44"/>
      <c r="F377" s="47"/>
      <c r="G377" s="153">
        <v>9785912822711</v>
      </c>
      <c r="H377" s="64">
        <v>42</v>
      </c>
      <c r="I377" s="68">
        <f t="shared" si="256"/>
        <v>21</v>
      </c>
      <c r="J377" s="74" t="s">
        <v>624</v>
      </c>
      <c r="K377" s="5">
        <v>100</v>
      </c>
      <c r="L377" s="110"/>
      <c r="M377" s="98">
        <f t="shared" si="251"/>
        <v>0</v>
      </c>
      <c r="N377" s="51">
        <f t="shared" si="252"/>
        <v>0</v>
      </c>
      <c r="O377" s="51">
        <v>4903000000</v>
      </c>
      <c r="P377" s="51">
        <f t="shared" si="253"/>
        <v>0</v>
      </c>
      <c r="Q377" s="215">
        <f t="shared" si="254"/>
        <v>0</v>
      </c>
      <c r="S377" s="51"/>
      <c r="T377" s="51"/>
    </row>
    <row r="378" spans="1:20" s="2" customFormat="1" ht="111.75" customHeight="1" x14ac:dyDescent="0.25">
      <c r="A378" s="5">
        <f t="shared" si="255"/>
        <v>9</v>
      </c>
      <c r="B378" s="13" t="s">
        <v>14</v>
      </c>
      <c r="C378" s="24" t="s">
        <v>30</v>
      </c>
      <c r="D378" s="35" t="s">
        <v>209</v>
      </c>
      <c r="E378" s="43" t="s">
        <v>544</v>
      </c>
      <c r="F378" s="47"/>
      <c r="G378" s="153">
        <v>9785912822476</v>
      </c>
      <c r="H378" s="64">
        <v>42</v>
      </c>
      <c r="I378" s="68">
        <f t="shared" si="256"/>
        <v>21</v>
      </c>
      <c r="J378" s="74" t="s">
        <v>623</v>
      </c>
      <c r="K378" s="5">
        <v>100</v>
      </c>
      <c r="L378" s="110"/>
      <c r="M378" s="98">
        <f t="shared" si="251"/>
        <v>0</v>
      </c>
      <c r="N378" s="51">
        <f t="shared" si="252"/>
        <v>0</v>
      </c>
      <c r="O378" s="51">
        <v>4903000000</v>
      </c>
      <c r="P378" s="51">
        <f t="shared" si="253"/>
        <v>0</v>
      </c>
      <c r="Q378" s="215">
        <f t="shared" si="254"/>
        <v>0</v>
      </c>
      <c r="S378" s="51"/>
      <c r="T378" s="51"/>
    </row>
    <row r="379" spans="1:20" s="2" customFormat="1" ht="111.75" customHeight="1" x14ac:dyDescent="0.25">
      <c r="A379" s="5">
        <f t="shared" si="255"/>
        <v>10</v>
      </c>
      <c r="B379" s="13" t="s">
        <v>14</v>
      </c>
      <c r="C379" s="24" t="s">
        <v>30</v>
      </c>
      <c r="D379" s="35" t="s">
        <v>210</v>
      </c>
      <c r="E379" s="43" t="s">
        <v>544</v>
      </c>
      <c r="F379" s="47"/>
      <c r="G379" s="153">
        <v>9785000335499</v>
      </c>
      <c r="H379" s="64">
        <v>42</v>
      </c>
      <c r="I379" s="68">
        <f t="shared" si="256"/>
        <v>21</v>
      </c>
      <c r="J379" s="74" t="s">
        <v>1100</v>
      </c>
      <c r="K379" s="5">
        <v>100</v>
      </c>
      <c r="L379" s="110"/>
      <c r="M379" s="98">
        <f t="shared" si="251"/>
        <v>0</v>
      </c>
      <c r="N379" s="51">
        <f t="shared" si="252"/>
        <v>0</v>
      </c>
      <c r="O379" s="51">
        <v>4903000000</v>
      </c>
      <c r="P379" s="51">
        <f t="shared" si="253"/>
        <v>0</v>
      </c>
      <c r="Q379" s="215">
        <f t="shared" si="254"/>
        <v>0</v>
      </c>
      <c r="S379" s="51"/>
      <c r="T379" s="51"/>
    </row>
    <row r="380" spans="1:20" s="2" customFormat="1" ht="111.75" customHeight="1" x14ac:dyDescent="0.25">
      <c r="A380" s="5">
        <f t="shared" si="255"/>
        <v>11</v>
      </c>
      <c r="B380" s="13" t="s">
        <v>14</v>
      </c>
      <c r="C380" s="24" t="s">
        <v>30</v>
      </c>
      <c r="D380" s="35" t="s">
        <v>211</v>
      </c>
      <c r="E380" s="27"/>
      <c r="F380" s="47"/>
      <c r="G380" s="153">
        <v>9785912825798</v>
      </c>
      <c r="H380" s="64">
        <v>42</v>
      </c>
      <c r="I380" s="68">
        <f t="shared" si="256"/>
        <v>21</v>
      </c>
      <c r="J380" s="74" t="s">
        <v>623</v>
      </c>
      <c r="K380" s="5">
        <v>100</v>
      </c>
      <c r="L380" s="110"/>
      <c r="M380" s="98">
        <f t="shared" si="251"/>
        <v>0</v>
      </c>
      <c r="N380" s="51">
        <f t="shared" si="252"/>
        <v>0</v>
      </c>
      <c r="O380" s="51">
        <v>4903000000</v>
      </c>
      <c r="P380" s="51">
        <f t="shared" si="253"/>
        <v>0</v>
      </c>
      <c r="Q380" s="215">
        <f t="shared" si="254"/>
        <v>0</v>
      </c>
      <c r="S380" s="51"/>
      <c r="T380" s="51"/>
    </row>
    <row r="381" spans="1:20" s="2" customFormat="1" ht="111.75" customHeight="1" x14ac:dyDescent="0.25">
      <c r="A381" s="5">
        <f t="shared" si="255"/>
        <v>12</v>
      </c>
      <c r="B381" s="13" t="s">
        <v>14</v>
      </c>
      <c r="C381" s="23"/>
      <c r="D381" s="35" t="s">
        <v>212</v>
      </c>
      <c r="E381" s="44"/>
      <c r="F381" s="47"/>
      <c r="G381" s="153">
        <v>9785000335505</v>
      </c>
      <c r="H381" s="64">
        <v>42</v>
      </c>
      <c r="I381" s="68">
        <f t="shared" si="256"/>
        <v>21</v>
      </c>
      <c r="J381" s="74" t="s">
        <v>624</v>
      </c>
      <c r="K381" s="5">
        <v>100</v>
      </c>
      <c r="L381" s="110"/>
      <c r="M381" s="98">
        <f t="shared" si="251"/>
        <v>0</v>
      </c>
      <c r="N381" s="51">
        <f t="shared" si="252"/>
        <v>0</v>
      </c>
      <c r="O381" s="51">
        <v>4903000000</v>
      </c>
      <c r="P381" s="51">
        <f t="shared" si="253"/>
        <v>0</v>
      </c>
      <c r="Q381" s="215">
        <f t="shared" si="254"/>
        <v>0</v>
      </c>
      <c r="S381" s="51"/>
      <c r="T381" s="51"/>
    </row>
    <row r="382" spans="1:20" s="2" customFormat="1" ht="111.75" customHeight="1" x14ac:dyDescent="0.25">
      <c r="A382" s="5">
        <f t="shared" si="255"/>
        <v>13</v>
      </c>
      <c r="B382" s="13" t="s">
        <v>14</v>
      </c>
      <c r="C382" s="24" t="s">
        <v>30</v>
      </c>
      <c r="D382" s="35" t="s">
        <v>213</v>
      </c>
      <c r="E382" s="43" t="s">
        <v>544</v>
      </c>
      <c r="F382" s="47"/>
      <c r="G382" s="153">
        <v>9785912822445</v>
      </c>
      <c r="H382" s="64">
        <v>42</v>
      </c>
      <c r="I382" s="68">
        <f>ROUND((100-$L$4)/100*H382,1)</f>
        <v>21</v>
      </c>
      <c r="J382" s="74" t="s">
        <v>811</v>
      </c>
      <c r="K382" s="5">
        <v>100</v>
      </c>
      <c r="L382" s="110"/>
      <c r="M382" s="98">
        <f t="shared" si="251"/>
        <v>0</v>
      </c>
      <c r="N382" s="51">
        <f t="shared" si="252"/>
        <v>0</v>
      </c>
      <c r="O382" s="51">
        <v>4903000000</v>
      </c>
      <c r="P382" s="51">
        <f t="shared" si="253"/>
        <v>0</v>
      </c>
      <c r="Q382" s="215">
        <f t="shared" si="254"/>
        <v>0</v>
      </c>
      <c r="S382" s="51"/>
      <c r="T382" s="51"/>
    </row>
    <row r="383" spans="1:20" s="2" customFormat="1" ht="111.75" customHeight="1" x14ac:dyDescent="0.25">
      <c r="A383" s="5">
        <f t="shared" si="255"/>
        <v>14</v>
      </c>
      <c r="B383" s="13" t="s">
        <v>14</v>
      </c>
      <c r="C383" s="24" t="s">
        <v>30</v>
      </c>
      <c r="D383" s="35" t="s">
        <v>214</v>
      </c>
      <c r="E383" s="27"/>
      <c r="F383" s="47"/>
      <c r="G383" s="153">
        <v>9785912822452</v>
      </c>
      <c r="H383" s="64">
        <v>42</v>
      </c>
      <c r="I383" s="68">
        <f>ROUND((100-$L$4)/100*H383,1)</f>
        <v>21</v>
      </c>
      <c r="J383" s="74" t="s">
        <v>623</v>
      </c>
      <c r="K383" s="5">
        <v>100</v>
      </c>
      <c r="L383" s="110"/>
      <c r="M383" s="98">
        <f t="shared" si="251"/>
        <v>0</v>
      </c>
      <c r="N383" s="51">
        <f t="shared" si="252"/>
        <v>0</v>
      </c>
      <c r="O383" s="51">
        <v>4903000000</v>
      </c>
      <c r="P383" s="51">
        <f t="shared" si="253"/>
        <v>0</v>
      </c>
      <c r="Q383" s="215">
        <f t="shared" si="254"/>
        <v>0</v>
      </c>
      <c r="S383" s="51"/>
      <c r="T383" s="51"/>
    </row>
    <row r="384" spans="1:20" s="2" customFormat="1" ht="111.75" customHeight="1" x14ac:dyDescent="0.25">
      <c r="A384" s="5">
        <f t="shared" si="255"/>
        <v>15</v>
      </c>
      <c r="B384" s="13" t="s">
        <v>14</v>
      </c>
      <c r="C384" s="24" t="s">
        <v>30</v>
      </c>
      <c r="D384" s="35" t="s">
        <v>215</v>
      </c>
      <c r="E384" s="27"/>
      <c r="F384" s="47"/>
      <c r="G384" s="153">
        <v>9785000335529</v>
      </c>
      <c r="H384" s="64">
        <v>42</v>
      </c>
      <c r="I384" s="68">
        <f t="shared" si="256"/>
        <v>21</v>
      </c>
      <c r="J384" s="74" t="s">
        <v>920</v>
      </c>
      <c r="K384" s="5">
        <v>100</v>
      </c>
      <c r="L384" s="110"/>
      <c r="M384" s="98">
        <f t="shared" si="251"/>
        <v>0</v>
      </c>
      <c r="N384" s="51">
        <f t="shared" si="252"/>
        <v>0</v>
      </c>
      <c r="O384" s="51">
        <v>4903000000</v>
      </c>
      <c r="P384" s="51">
        <f t="shared" si="253"/>
        <v>0</v>
      </c>
      <c r="Q384" s="215">
        <f t="shared" si="254"/>
        <v>0</v>
      </c>
      <c r="S384" s="51"/>
      <c r="T384" s="51"/>
    </row>
    <row r="385" spans="1:20" s="2" customFormat="1" ht="111.75" customHeight="1" x14ac:dyDescent="0.25">
      <c r="A385" s="5">
        <f t="shared" si="255"/>
        <v>16</v>
      </c>
      <c r="B385" s="13" t="s">
        <v>14</v>
      </c>
      <c r="C385" s="24" t="s">
        <v>30</v>
      </c>
      <c r="D385" s="35" t="s">
        <v>216</v>
      </c>
      <c r="E385" s="43" t="s">
        <v>544</v>
      </c>
      <c r="F385" s="47" t="s">
        <v>564</v>
      </c>
      <c r="G385" s="153">
        <v>9785000336571</v>
      </c>
      <c r="H385" s="64">
        <v>42</v>
      </c>
      <c r="I385" s="68">
        <f t="shared" si="256"/>
        <v>21</v>
      </c>
      <c r="J385" s="74" t="s">
        <v>1100</v>
      </c>
      <c r="K385" s="5">
        <v>100</v>
      </c>
      <c r="L385" s="110"/>
      <c r="M385" s="98">
        <f t="shared" si="251"/>
        <v>0</v>
      </c>
      <c r="N385" s="51">
        <f t="shared" si="252"/>
        <v>0</v>
      </c>
      <c r="O385" s="51">
        <v>4903000000</v>
      </c>
      <c r="P385" s="51">
        <f t="shared" si="253"/>
        <v>0</v>
      </c>
      <c r="Q385" s="215">
        <f t="shared" si="254"/>
        <v>0</v>
      </c>
      <c r="S385" s="51"/>
      <c r="T385" s="51"/>
    </row>
    <row r="386" spans="1:20" s="2" customFormat="1" ht="111.75" customHeight="1" x14ac:dyDescent="0.25">
      <c r="A386" s="5">
        <f t="shared" si="255"/>
        <v>17</v>
      </c>
      <c r="B386" s="13" t="s">
        <v>14</v>
      </c>
      <c r="C386" s="24" t="s">
        <v>30</v>
      </c>
      <c r="D386" s="35" t="s">
        <v>907</v>
      </c>
      <c r="E386" s="44"/>
      <c r="F386" s="47"/>
      <c r="G386" s="153">
        <v>9785912822469</v>
      </c>
      <c r="H386" s="64">
        <v>42</v>
      </c>
      <c r="I386" s="68">
        <f>ROUND((100-$L$4)/100*H386,1)</f>
        <v>21</v>
      </c>
      <c r="J386" s="74" t="s">
        <v>811</v>
      </c>
      <c r="K386" s="5">
        <v>100</v>
      </c>
      <c r="L386" s="110"/>
      <c r="M386" s="98">
        <f>L386*I386</f>
        <v>0</v>
      </c>
      <c r="N386" s="51">
        <f>L386*3.9/100</f>
        <v>0</v>
      </c>
      <c r="O386" s="51">
        <v>4903000000</v>
      </c>
      <c r="P386" s="51">
        <f t="shared" si="253"/>
        <v>0</v>
      </c>
      <c r="Q386" s="215">
        <f t="shared" si="254"/>
        <v>0</v>
      </c>
      <c r="S386" s="51"/>
      <c r="T386" s="51"/>
    </row>
    <row r="387" spans="1:20" s="2" customFormat="1" ht="111.75" customHeight="1" x14ac:dyDescent="0.25">
      <c r="A387" s="5">
        <f t="shared" si="255"/>
        <v>18</v>
      </c>
      <c r="B387" s="13" t="s">
        <v>14</v>
      </c>
      <c r="C387" s="23"/>
      <c r="D387" s="35" t="s">
        <v>217</v>
      </c>
      <c r="E387" s="27"/>
      <c r="F387" s="47"/>
      <c r="G387" s="153">
        <v>9785000336557</v>
      </c>
      <c r="H387" s="64">
        <v>42</v>
      </c>
      <c r="I387" s="68">
        <f t="shared" si="256"/>
        <v>21</v>
      </c>
      <c r="J387" s="74" t="s">
        <v>624</v>
      </c>
      <c r="K387" s="5">
        <v>100</v>
      </c>
      <c r="L387" s="110"/>
      <c r="M387" s="98">
        <f t="shared" si="251"/>
        <v>0</v>
      </c>
      <c r="N387" s="51">
        <f t="shared" si="252"/>
        <v>0</v>
      </c>
      <c r="O387" s="51">
        <v>4903000000</v>
      </c>
      <c r="P387" s="51">
        <f t="shared" si="253"/>
        <v>0</v>
      </c>
      <c r="Q387" s="215">
        <f t="shared" si="254"/>
        <v>0</v>
      </c>
      <c r="S387" s="51"/>
      <c r="T387" s="51"/>
    </row>
    <row r="388" spans="1:20" s="2" customFormat="1" ht="111.75" customHeight="1" x14ac:dyDescent="0.25">
      <c r="A388" s="5">
        <f t="shared" si="255"/>
        <v>19</v>
      </c>
      <c r="B388" s="13" t="s">
        <v>14</v>
      </c>
      <c r="D388" s="35" t="s">
        <v>218</v>
      </c>
      <c r="E388" s="44"/>
      <c r="F388" s="47"/>
      <c r="G388" s="153">
        <v>9785912825125</v>
      </c>
      <c r="H388" s="64">
        <v>42</v>
      </c>
      <c r="I388" s="68">
        <f t="shared" si="256"/>
        <v>21</v>
      </c>
      <c r="J388" s="74" t="s">
        <v>625</v>
      </c>
      <c r="K388" s="5">
        <v>100</v>
      </c>
      <c r="L388" s="110"/>
      <c r="M388" s="98">
        <f t="shared" si="251"/>
        <v>0</v>
      </c>
      <c r="N388" s="51">
        <f t="shared" si="252"/>
        <v>0</v>
      </c>
      <c r="O388" s="51">
        <v>4903000000</v>
      </c>
      <c r="P388" s="51">
        <f t="shared" si="253"/>
        <v>0</v>
      </c>
      <c r="Q388" s="215">
        <f t="shared" si="254"/>
        <v>0</v>
      </c>
      <c r="S388" s="51"/>
      <c r="T388" s="51"/>
    </row>
    <row r="389" spans="1:20" s="2" customFormat="1" ht="111.75" customHeight="1" x14ac:dyDescent="0.25">
      <c r="A389" s="5">
        <f t="shared" si="255"/>
        <v>20</v>
      </c>
      <c r="B389" s="13" t="s">
        <v>14</v>
      </c>
      <c r="C389" s="24" t="s">
        <v>30</v>
      </c>
      <c r="D389" s="35" t="s">
        <v>219</v>
      </c>
      <c r="E389" s="27"/>
      <c r="F389" s="47" t="s">
        <v>564</v>
      </c>
      <c r="G389" s="153">
        <v>9785912825811</v>
      </c>
      <c r="H389" s="64">
        <v>42</v>
      </c>
      <c r="I389" s="68">
        <f t="shared" si="256"/>
        <v>21</v>
      </c>
      <c r="J389" s="74" t="s">
        <v>811</v>
      </c>
      <c r="K389" s="5">
        <v>100</v>
      </c>
      <c r="L389" s="110"/>
      <c r="M389" s="98">
        <f t="shared" si="251"/>
        <v>0</v>
      </c>
      <c r="N389" s="51">
        <f t="shared" si="252"/>
        <v>0</v>
      </c>
      <c r="O389" s="51">
        <v>4903000000</v>
      </c>
      <c r="P389" s="51">
        <f t="shared" si="253"/>
        <v>0</v>
      </c>
      <c r="Q389" s="215">
        <f t="shared" si="254"/>
        <v>0</v>
      </c>
      <c r="S389" s="51"/>
      <c r="T389" s="51"/>
    </row>
    <row r="390" spans="1:20" s="2" customFormat="1" ht="111.75" customHeight="1" x14ac:dyDescent="0.25">
      <c r="A390" s="5">
        <f t="shared" si="255"/>
        <v>21</v>
      </c>
      <c r="B390" s="13" t="s">
        <v>14</v>
      </c>
      <c r="C390" s="23"/>
      <c r="D390" s="35" t="s">
        <v>220</v>
      </c>
      <c r="E390" s="27"/>
      <c r="F390" s="47"/>
      <c r="G390" s="153">
        <v>9785912822803</v>
      </c>
      <c r="H390" s="64">
        <v>42</v>
      </c>
      <c r="I390" s="68">
        <f t="shared" si="256"/>
        <v>21</v>
      </c>
      <c r="J390" s="74" t="s">
        <v>624</v>
      </c>
      <c r="K390" s="5">
        <v>100</v>
      </c>
      <c r="L390" s="110"/>
      <c r="M390" s="98">
        <f t="shared" si="251"/>
        <v>0</v>
      </c>
      <c r="N390" s="51">
        <f t="shared" si="252"/>
        <v>0</v>
      </c>
      <c r="O390" s="51">
        <v>4903000000</v>
      </c>
      <c r="P390" s="51">
        <f t="shared" si="253"/>
        <v>0</v>
      </c>
      <c r="Q390" s="215">
        <f t="shared" si="254"/>
        <v>0</v>
      </c>
      <c r="S390" s="51"/>
      <c r="T390" s="51"/>
    </row>
    <row r="391" spans="1:20" s="9" customFormat="1" ht="111.75" customHeight="1" x14ac:dyDescent="0.25">
      <c r="A391" s="5">
        <f t="shared" si="255"/>
        <v>22</v>
      </c>
      <c r="B391" s="13" t="s">
        <v>14</v>
      </c>
      <c r="C391" s="24" t="s">
        <v>30</v>
      </c>
      <c r="D391" s="35" t="s">
        <v>906</v>
      </c>
      <c r="E391" s="44"/>
      <c r="F391" s="47"/>
      <c r="G391" s="153">
        <v>9785912828454</v>
      </c>
      <c r="H391" s="64">
        <v>42</v>
      </c>
      <c r="I391" s="68">
        <f>ROUND((100-$L$4)/100*H391,1)</f>
        <v>21</v>
      </c>
      <c r="J391" s="74" t="s">
        <v>811</v>
      </c>
      <c r="K391" s="5">
        <v>100</v>
      </c>
      <c r="L391" s="110"/>
      <c r="M391" s="98">
        <f>L391*I391</f>
        <v>0</v>
      </c>
      <c r="N391" s="51">
        <f>L391*3.9/100</f>
        <v>0</v>
      </c>
      <c r="O391" s="51">
        <v>4903000000</v>
      </c>
      <c r="P391" s="51">
        <f t="shared" si="253"/>
        <v>0</v>
      </c>
      <c r="Q391" s="215">
        <f t="shared" si="254"/>
        <v>0</v>
      </c>
      <c r="S391" s="169"/>
      <c r="T391" s="169"/>
    </row>
    <row r="392" spans="1:20" s="9" customFormat="1" ht="111.75" customHeight="1" x14ac:dyDescent="0.25">
      <c r="A392" s="5">
        <f t="shared" si="255"/>
        <v>23</v>
      </c>
      <c r="B392" s="13" t="s">
        <v>14</v>
      </c>
      <c r="C392" s="24" t="s">
        <v>30</v>
      </c>
      <c r="D392" s="35" t="s">
        <v>221</v>
      </c>
      <c r="E392" s="44"/>
      <c r="F392" s="47"/>
      <c r="G392" s="153">
        <v>9785912825156</v>
      </c>
      <c r="H392" s="64">
        <v>42</v>
      </c>
      <c r="I392" s="68">
        <f t="shared" si="256"/>
        <v>21</v>
      </c>
      <c r="J392" s="74" t="s">
        <v>625</v>
      </c>
      <c r="K392" s="5">
        <v>100</v>
      </c>
      <c r="L392" s="110"/>
      <c r="M392" s="98">
        <f t="shared" si="251"/>
        <v>0</v>
      </c>
      <c r="N392" s="51">
        <f t="shared" si="252"/>
        <v>0</v>
      </c>
      <c r="O392" s="51">
        <v>4903000000</v>
      </c>
      <c r="P392" s="51">
        <f t="shared" si="253"/>
        <v>0</v>
      </c>
      <c r="Q392" s="215">
        <f t="shared" si="254"/>
        <v>0</v>
      </c>
      <c r="S392" s="169"/>
      <c r="T392" s="169"/>
    </row>
    <row r="393" spans="1:20" s="2" customFormat="1" ht="63.75" customHeight="1" x14ac:dyDescent="0.25">
      <c r="A393" s="237" t="s">
        <v>683</v>
      </c>
      <c r="B393" s="238"/>
      <c r="C393" s="238"/>
      <c r="D393" s="238"/>
      <c r="E393" s="108"/>
      <c r="F393" s="239" t="s">
        <v>684</v>
      </c>
      <c r="G393" s="239"/>
      <c r="H393" s="239"/>
      <c r="I393" s="239"/>
      <c r="J393" s="239"/>
      <c r="K393" s="240"/>
      <c r="L393" s="94"/>
      <c r="M393" s="98"/>
      <c r="N393" s="51"/>
      <c r="O393" s="51"/>
      <c r="P393" s="51"/>
      <c r="Q393" s="51"/>
      <c r="S393" s="51"/>
      <c r="T393" s="51"/>
    </row>
    <row r="394" spans="1:20" s="2" customFormat="1" ht="24" customHeight="1" x14ac:dyDescent="0.25">
      <c r="A394" s="6"/>
      <c r="B394" s="245" t="s">
        <v>995</v>
      </c>
      <c r="C394" s="245"/>
      <c r="D394" s="245"/>
      <c r="E394"/>
      <c r="F394" s="173"/>
      <c r="G394" s="173"/>
      <c r="H394" s="173"/>
      <c r="I394" s="173"/>
      <c r="J394" s="173"/>
      <c r="K394" s="166"/>
      <c r="L394" s="94"/>
      <c r="M394" s="98"/>
      <c r="N394" s="51"/>
      <c r="O394" s="51"/>
      <c r="P394" s="51"/>
      <c r="Q394" s="51"/>
      <c r="S394" s="51"/>
      <c r="T394" s="51"/>
    </row>
    <row r="395" spans="1:20" s="2" customFormat="1" ht="111.75" customHeight="1" x14ac:dyDescent="0.25">
      <c r="A395" s="5">
        <v>1</v>
      </c>
      <c r="B395" s="13"/>
      <c r="C395" s="24" t="s">
        <v>30</v>
      </c>
      <c r="D395" s="35" t="s">
        <v>223</v>
      </c>
      <c r="E395" s="27"/>
      <c r="F395" s="49"/>
      <c r="G395" s="105">
        <v>9785000335024</v>
      </c>
      <c r="H395" s="64">
        <v>26</v>
      </c>
      <c r="I395" s="68">
        <f t="shared" ref="I395:I406" si="257">ROUND((100-$L$4)/100*H395,1)</f>
        <v>13</v>
      </c>
      <c r="J395" s="74" t="s">
        <v>623</v>
      </c>
      <c r="K395" s="85">
        <v>100</v>
      </c>
      <c r="L395" s="110"/>
      <c r="M395" s="98">
        <f>L395*I395</f>
        <v>0</v>
      </c>
      <c r="N395" s="51">
        <f>L395*2.2/100</f>
        <v>0</v>
      </c>
      <c r="O395" s="51">
        <v>4903000000</v>
      </c>
      <c r="P395" s="51">
        <f>TRUNC(L395/K395,0)*K395</f>
        <v>0</v>
      </c>
      <c r="Q395" s="215">
        <f>L395-P395</f>
        <v>0</v>
      </c>
      <c r="S395" s="51"/>
      <c r="T395" s="51"/>
    </row>
    <row r="396" spans="1:20" s="2" customFormat="1" ht="66.75" customHeight="1" x14ac:dyDescent="0.25">
      <c r="A396" s="126"/>
      <c r="B396" s="127"/>
      <c r="C396" s="128"/>
      <c r="D396" s="129" t="s">
        <v>1055</v>
      </c>
      <c r="E396" s="130"/>
      <c r="F396" s="131" t="s">
        <v>789</v>
      </c>
      <c r="G396" s="154"/>
      <c r="H396" s="132">
        <v>28.5</v>
      </c>
      <c r="I396" s="133">
        <f t="shared" si="257"/>
        <v>14.3</v>
      </c>
      <c r="J396" s="134" t="s">
        <v>623</v>
      </c>
      <c r="K396" s="113">
        <v>100</v>
      </c>
      <c r="L396" s="110"/>
      <c r="M396" s="135"/>
      <c r="N396" s="51"/>
      <c r="O396" s="51"/>
      <c r="P396" s="51"/>
      <c r="Q396" s="51"/>
      <c r="S396" s="51"/>
      <c r="T396" s="51"/>
    </row>
    <row r="397" spans="1:20" s="2" customFormat="1" ht="66.75" customHeight="1" x14ac:dyDescent="0.25">
      <c r="A397" s="126"/>
      <c r="B397" s="127"/>
      <c r="C397" s="128"/>
      <c r="D397" s="129" t="s">
        <v>1008</v>
      </c>
      <c r="E397" s="130"/>
      <c r="F397" s="131" t="s">
        <v>1007</v>
      </c>
      <c r="G397" s="154"/>
      <c r="H397" s="132">
        <v>28.5</v>
      </c>
      <c r="I397" s="133">
        <f>ROUND((100-$L$4)/100*H397,1)</f>
        <v>14.3</v>
      </c>
      <c r="J397" s="134" t="s">
        <v>1054</v>
      </c>
      <c r="K397" s="113">
        <v>100</v>
      </c>
      <c r="L397" s="110"/>
      <c r="M397" s="135"/>
      <c r="N397" s="51"/>
      <c r="O397" s="51"/>
      <c r="P397" s="51"/>
      <c r="Q397" s="51"/>
      <c r="S397" s="51"/>
      <c r="T397" s="51"/>
    </row>
    <row r="398" spans="1:20" s="2" customFormat="1" ht="111.75" customHeight="1" x14ac:dyDescent="0.25">
      <c r="A398" s="5">
        <f>A395+1</f>
        <v>2</v>
      </c>
      <c r="B398" s="13" t="s">
        <v>15</v>
      </c>
      <c r="C398" s="24" t="s">
        <v>30</v>
      </c>
      <c r="D398" s="35" t="s">
        <v>226</v>
      </c>
      <c r="E398" s="43" t="s">
        <v>544</v>
      </c>
      <c r="F398" s="51"/>
      <c r="G398" s="105">
        <v>9785912822308</v>
      </c>
      <c r="H398" s="64">
        <v>26</v>
      </c>
      <c r="I398" s="68">
        <f t="shared" si="257"/>
        <v>13</v>
      </c>
      <c r="J398" s="74" t="s">
        <v>811</v>
      </c>
      <c r="K398" s="85">
        <v>100</v>
      </c>
      <c r="L398" s="110"/>
      <c r="M398" s="98">
        <f t="shared" ref="M398:M406" si="258">L398*I398</f>
        <v>0</v>
      </c>
      <c r="N398" s="51">
        <f t="shared" ref="N398:N406" si="259">L398*2.2/100</f>
        <v>0</v>
      </c>
      <c r="O398" s="51">
        <v>4903000000</v>
      </c>
      <c r="P398" s="51">
        <f>TRUNC(L398/K398,0)*K398</f>
        <v>0</v>
      </c>
      <c r="Q398" s="215">
        <f>L398-P398</f>
        <v>0</v>
      </c>
      <c r="S398" s="51"/>
      <c r="T398" s="51"/>
    </row>
    <row r="399" spans="1:20" s="2" customFormat="1" ht="111.75" customHeight="1" x14ac:dyDescent="0.25">
      <c r="A399" s="5">
        <f>A398+1</f>
        <v>3</v>
      </c>
      <c r="B399" s="13"/>
      <c r="C399" s="24" t="s">
        <v>30</v>
      </c>
      <c r="D399" s="35" t="s">
        <v>943</v>
      </c>
      <c r="E399" s="43" t="s">
        <v>544</v>
      </c>
      <c r="F399" s="51"/>
      <c r="G399" s="105">
        <v>9785912823060</v>
      </c>
      <c r="H399" s="64">
        <v>26</v>
      </c>
      <c r="I399" s="68">
        <f t="shared" si="257"/>
        <v>13</v>
      </c>
      <c r="J399" s="74" t="s">
        <v>811</v>
      </c>
      <c r="K399" s="85">
        <v>100</v>
      </c>
      <c r="L399" s="110"/>
      <c r="M399" s="98">
        <f t="shared" si="258"/>
        <v>0</v>
      </c>
      <c r="N399" s="51">
        <f t="shared" si="259"/>
        <v>0</v>
      </c>
      <c r="O399" s="51">
        <v>4903000000</v>
      </c>
      <c r="P399" s="51">
        <f>TRUNC(L399/K399,0)*K399</f>
        <v>0</v>
      </c>
      <c r="Q399" s="215">
        <f>L399-P399</f>
        <v>0</v>
      </c>
      <c r="S399" s="51"/>
      <c r="T399" s="51"/>
    </row>
    <row r="400" spans="1:20" s="2" customFormat="1" ht="111.75" customHeight="1" x14ac:dyDescent="0.25">
      <c r="A400" s="5">
        <f t="shared" ref="A400:A406" si="260">A399+1</f>
        <v>4</v>
      </c>
      <c r="B400" s="13"/>
      <c r="C400" s="24" t="s">
        <v>30</v>
      </c>
      <c r="D400" s="35" t="s">
        <v>742</v>
      </c>
      <c r="E400" s="27"/>
      <c r="F400" s="49"/>
      <c r="G400" s="105">
        <v>9785000335000</v>
      </c>
      <c r="H400" s="64">
        <v>26</v>
      </c>
      <c r="I400" s="68">
        <f t="shared" si="257"/>
        <v>13</v>
      </c>
      <c r="J400" s="74" t="s">
        <v>623</v>
      </c>
      <c r="K400" s="85">
        <v>100</v>
      </c>
      <c r="L400" s="110"/>
      <c r="M400" s="98">
        <f t="shared" si="258"/>
        <v>0</v>
      </c>
      <c r="N400" s="51">
        <f t="shared" si="259"/>
        <v>0</v>
      </c>
      <c r="O400" s="51">
        <v>4903000000</v>
      </c>
      <c r="P400" s="51">
        <f t="shared" ref="P400:P406" si="261">TRUNC(L400/K400,0)*K400</f>
        <v>0</v>
      </c>
      <c r="Q400" s="215">
        <f t="shared" ref="Q400:Q406" si="262">L400-P400</f>
        <v>0</v>
      </c>
      <c r="S400" s="51"/>
      <c r="T400" s="51"/>
    </row>
    <row r="401" spans="1:20" s="2" customFormat="1" ht="111.75" customHeight="1" x14ac:dyDescent="0.25">
      <c r="A401" s="5">
        <f t="shared" si="260"/>
        <v>5</v>
      </c>
      <c r="B401" s="13" t="s">
        <v>15</v>
      </c>
      <c r="C401" s="23"/>
      <c r="D401" s="35" t="s">
        <v>79</v>
      </c>
      <c r="E401" s="43" t="s">
        <v>544</v>
      </c>
      <c r="F401" s="51"/>
      <c r="G401" s="105">
        <v>9785000336946</v>
      </c>
      <c r="H401" s="64">
        <v>26</v>
      </c>
      <c r="I401" s="68">
        <f t="shared" si="257"/>
        <v>13</v>
      </c>
      <c r="J401" s="74" t="s">
        <v>626</v>
      </c>
      <c r="K401" s="85">
        <v>100</v>
      </c>
      <c r="L401" s="110"/>
      <c r="M401" s="98">
        <f t="shared" si="258"/>
        <v>0</v>
      </c>
      <c r="N401" s="51">
        <f t="shared" si="259"/>
        <v>0</v>
      </c>
      <c r="O401" s="51">
        <v>4903000000</v>
      </c>
      <c r="P401" s="51">
        <f t="shared" si="261"/>
        <v>0</v>
      </c>
      <c r="Q401" s="215">
        <f t="shared" si="262"/>
        <v>0</v>
      </c>
      <c r="S401" s="51"/>
      <c r="T401" s="51"/>
    </row>
    <row r="402" spans="1:20" s="2" customFormat="1" ht="111.75" customHeight="1" x14ac:dyDescent="0.25">
      <c r="A402" s="5">
        <f t="shared" si="260"/>
        <v>6</v>
      </c>
      <c r="B402" s="13" t="s">
        <v>15</v>
      </c>
      <c r="C402" s="24" t="s">
        <v>30</v>
      </c>
      <c r="D402" s="35" t="s">
        <v>229</v>
      </c>
      <c r="E402" s="49"/>
      <c r="F402" s="51"/>
      <c r="G402" s="105">
        <v>9785912821165</v>
      </c>
      <c r="H402" s="64">
        <v>26</v>
      </c>
      <c r="I402" s="68">
        <f t="shared" si="257"/>
        <v>13</v>
      </c>
      <c r="J402" s="74" t="s">
        <v>811</v>
      </c>
      <c r="K402" s="85">
        <v>100</v>
      </c>
      <c r="L402" s="110"/>
      <c r="M402" s="98">
        <f t="shared" si="258"/>
        <v>0</v>
      </c>
      <c r="N402" s="51">
        <f t="shared" si="259"/>
        <v>0</v>
      </c>
      <c r="O402" s="51">
        <v>4903000000</v>
      </c>
      <c r="P402" s="51">
        <f t="shared" si="261"/>
        <v>0</v>
      </c>
      <c r="Q402" s="215">
        <f t="shared" si="262"/>
        <v>0</v>
      </c>
      <c r="S402" s="51"/>
      <c r="T402" s="51"/>
    </row>
    <row r="403" spans="1:20" s="2" customFormat="1" ht="111.75" customHeight="1" x14ac:dyDescent="0.25">
      <c r="A403" s="5">
        <f t="shared" si="260"/>
        <v>7</v>
      </c>
      <c r="B403" s="13"/>
      <c r="C403" s="24" t="s">
        <v>30</v>
      </c>
      <c r="D403" s="35" t="s">
        <v>231</v>
      </c>
      <c r="E403" s="43" t="s">
        <v>544</v>
      </c>
      <c r="F403" s="51"/>
      <c r="G403" s="105">
        <v>9785912821172</v>
      </c>
      <c r="H403" s="64">
        <v>26</v>
      </c>
      <c r="I403" s="68">
        <f t="shared" si="257"/>
        <v>13</v>
      </c>
      <c r="J403" s="74" t="s">
        <v>623</v>
      </c>
      <c r="K403" s="85">
        <v>100</v>
      </c>
      <c r="L403" s="110"/>
      <c r="M403" s="98">
        <f t="shared" si="258"/>
        <v>0</v>
      </c>
      <c r="N403" s="51">
        <f t="shared" si="259"/>
        <v>0</v>
      </c>
      <c r="O403" s="51">
        <v>4903000000</v>
      </c>
      <c r="P403" s="51">
        <f t="shared" si="261"/>
        <v>0</v>
      </c>
      <c r="Q403" s="215">
        <f t="shared" si="262"/>
        <v>0</v>
      </c>
      <c r="S403" s="51"/>
      <c r="T403" s="51"/>
    </row>
    <row r="404" spans="1:20" s="2" customFormat="1" ht="111.75" customHeight="1" x14ac:dyDescent="0.25">
      <c r="A404" s="5">
        <f t="shared" si="260"/>
        <v>8</v>
      </c>
      <c r="B404" s="13" t="s">
        <v>15</v>
      </c>
      <c r="C404" s="24" t="s">
        <v>30</v>
      </c>
      <c r="D404" s="35" t="s">
        <v>233</v>
      </c>
      <c r="E404" s="49"/>
      <c r="F404" s="51"/>
      <c r="G404" s="105">
        <v>9785912828737</v>
      </c>
      <c r="H404" s="64">
        <v>26</v>
      </c>
      <c r="I404" s="68">
        <f t="shared" si="257"/>
        <v>13</v>
      </c>
      <c r="J404" s="74" t="s">
        <v>623</v>
      </c>
      <c r="K404" s="85">
        <v>100</v>
      </c>
      <c r="L404" s="110"/>
      <c r="M404" s="98">
        <f t="shared" si="258"/>
        <v>0</v>
      </c>
      <c r="N404" s="51">
        <f t="shared" si="259"/>
        <v>0</v>
      </c>
      <c r="O404" s="51">
        <v>4903000000</v>
      </c>
      <c r="P404" s="51">
        <f t="shared" si="261"/>
        <v>0</v>
      </c>
      <c r="Q404" s="215">
        <f t="shared" si="262"/>
        <v>0</v>
      </c>
      <c r="S404" s="51"/>
      <c r="T404" s="51"/>
    </row>
    <row r="405" spans="1:20" s="2" customFormat="1" ht="111.75" customHeight="1" x14ac:dyDescent="0.25">
      <c r="A405" s="5">
        <f t="shared" si="260"/>
        <v>9</v>
      </c>
      <c r="B405" s="13"/>
      <c r="C405" s="24" t="s">
        <v>30</v>
      </c>
      <c r="D405" s="35" t="s">
        <v>235</v>
      </c>
      <c r="E405" s="43" t="s">
        <v>544</v>
      </c>
      <c r="F405" s="51"/>
      <c r="G405" s="105">
        <v>9785912822315</v>
      </c>
      <c r="H405" s="64">
        <v>26</v>
      </c>
      <c r="I405" s="68">
        <f t="shared" si="257"/>
        <v>13</v>
      </c>
      <c r="J405" s="74" t="s">
        <v>623</v>
      </c>
      <c r="K405" s="85">
        <v>100</v>
      </c>
      <c r="L405" s="110"/>
      <c r="M405" s="98">
        <f t="shared" si="258"/>
        <v>0</v>
      </c>
      <c r="N405" s="51">
        <f t="shared" si="259"/>
        <v>0</v>
      </c>
      <c r="O405" s="51">
        <v>4903000000</v>
      </c>
      <c r="P405" s="51">
        <f t="shared" si="261"/>
        <v>0</v>
      </c>
      <c r="Q405" s="215">
        <f t="shared" si="262"/>
        <v>0</v>
      </c>
      <c r="S405" s="51"/>
      <c r="T405" s="51"/>
    </row>
    <row r="406" spans="1:20" s="2" customFormat="1" ht="111.75" customHeight="1" x14ac:dyDescent="0.25">
      <c r="A406" s="5">
        <f t="shared" si="260"/>
        <v>10</v>
      </c>
      <c r="B406" s="13"/>
      <c r="C406" s="24" t="s">
        <v>30</v>
      </c>
      <c r="D406" s="35" t="s">
        <v>744</v>
      </c>
      <c r="E406" s="27"/>
      <c r="F406" s="51"/>
      <c r="G406" s="105">
        <v>9785912828744</v>
      </c>
      <c r="H406" s="64">
        <v>26</v>
      </c>
      <c r="I406" s="68">
        <f t="shared" si="257"/>
        <v>13</v>
      </c>
      <c r="J406" s="74" t="s">
        <v>623</v>
      </c>
      <c r="K406" s="85">
        <v>100</v>
      </c>
      <c r="L406" s="110"/>
      <c r="M406" s="98">
        <f t="shared" si="258"/>
        <v>0</v>
      </c>
      <c r="N406" s="51">
        <f t="shared" si="259"/>
        <v>0</v>
      </c>
      <c r="O406" s="51">
        <v>4903000000</v>
      </c>
      <c r="P406" s="51">
        <f t="shared" si="261"/>
        <v>0</v>
      </c>
      <c r="Q406" s="215">
        <f t="shared" si="262"/>
        <v>0</v>
      </c>
      <c r="S406" s="51"/>
      <c r="T406" s="51"/>
    </row>
    <row r="407" spans="1:20" s="2" customFormat="1" ht="50.25" customHeight="1" x14ac:dyDescent="0.25">
      <c r="A407" s="5"/>
      <c r="B407" s="13"/>
      <c r="C407" s="244" t="s">
        <v>994</v>
      </c>
      <c r="D407" s="245"/>
      <c r="E407" s="108"/>
      <c r="F407" s="246" t="s">
        <v>684</v>
      </c>
      <c r="G407" s="239"/>
      <c r="H407" s="239"/>
      <c r="I407" s="239"/>
      <c r="J407" s="239"/>
      <c r="K407" s="240"/>
      <c r="L407" s="94"/>
      <c r="M407" s="98"/>
      <c r="N407" s="51"/>
      <c r="O407" s="51"/>
      <c r="P407" s="51"/>
      <c r="Q407" s="51"/>
      <c r="S407" s="51"/>
      <c r="T407" s="51"/>
    </row>
    <row r="408" spans="1:20" s="2" customFormat="1" ht="111.75" customHeight="1" x14ac:dyDescent="0.25">
      <c r="A408" s="5">
        <f>A406+1</f>
        <v>11</v>
      </c>
      <c r="B408" s="13"/>
      <c r="C408" s="24" t="s">
        <v>30</v>
      </c>
      <c r="D408" s="35" t="s">
        <v>743</v>
      </c>
      <c r="E408" s="27"/>
      <c r="F408" s="51"/>
      <c r="G408" s="105">
        <v>9785912822346</v>
      </c>
      <c r="H408" s="64">
        <v>26</v>
      </c>
      <c r="I408" s="68">
        <f>ROUND((100-$L$4)/100*H408,1)</f>
        <v>13</v>
      </c>
      <c r="J408" s="74" t="s">
        <v>623</v>
      </c>
      <c r="K408" s="85">
        <v>100</v>
      </c>
      <c r="L408" s="110"/>
      <c r="M408" s="98">
        <f>L408*I408</f>
        <v>0</v>
      </c>
      <c r="N408" s="51">
        <f>L408*2.2/100</f>
        <v>0</v>
      </c>
      <c r="O408" s="51">
        <v>4903000000</v>
      </c>
      <c r="P408" s="51">
        <f>TRUNC(L408/K408,0)*K408</f>
        <v>0</v>
      </c>
      <c r="Q408" s="215">
        <f>L408-P408</f>
        <v>0</v>
      </c>
      <c r="S408" s="51"/>
      <c r="T408" s="51"/>
    </row>
    <row r="409" spans="1:20" s="2" customFormat="1" ht="111.75" customHeight="1" x14ac:dyDescent="0.25">
      <c r="A409" s="5">
        <f>A408+1</f>
        <v>12</v>
      </c>
      <c r="B409" s="13" t="s">
        <v>15</v>
      </c>
      <c r="C409" s="24" t="s">
        <v>30</v>
      </c>
      <c r="D409" s="35" t="s">
        <v>232</v>
      </c>
      <c r="E409" s="27"/>
      <c r="F409" s="49"/>
      <c r="G409" s="105">
        <v>9785912826092</v>
      </c>
      <c r="H409" s="64">
        <v>26</v>
      </c>
      <c r="I409" s="68">
        <f>ROUND((100-$L$4)/100*H409,1)</f>
        <v>13</v>
      </c>
      <c r="J409" s="74" t="s">
        <v>625</v>
      </c>
      <c r="K409" s="85">
        <v>100</v>
      </c>
      <c r="L409" s="110"/>
      <c r="M409" s="98">
        <f>L409*I409</f>
        <v>0</v>
      </c>
      <c r="N409" s="51">
        <f>L409*2.2/100</f>
        <v>0</v>
      </c>
      <c r="O409" s="51">
        <v>4903000000</v>
      </c>
      <c r="P409" s="51">
        <f>TRUNC(L409/K409,0)*K409</f>
        <v>0</v>
      </c>
      <c r="Q409" s="215">
        <f>L409-P409</f>
        <v>0</v>
      </c>
      <c r="S409" s="51"/>
      <c r="T409" s="51"/>
    </row>
    <row r="410" spans="1:20" s="2" customFormat="1" ht="58.5" customHeight="1" x14ac:dyDescent="0.25">
      <c r="A410" s="5"/>
      <c r="B410" s="13"/>
      <c r="C410" s="244" t="s">
        <v>997</v>
      </c>
      <c r="D410" s="245"/>
      <c r="E410" s="108"/>
      <c r="F410" s="246" t="s">
        <v>684</v>
      </c>
      <c r="G410" s="247"/>
      <c r="H410" s="247"/>
      <c r="I410" s="247"/>
      <c r="J410" s="247"/>
      <c r="K410" s="248"/>
      <c r="L410" s="110"/>
      <c r="M410" s="98"/>
      <c r="N410" s="51"/>
      <c r="O410" s="51"/>
      <c r="P410" s="51"/>
      <c r="Q410" s="51"/>
      <c r="S410" s="51"/>
      <c r="T410" s="51"/>
    </row>
    <row r="411" spans="1:20" s="2" customFormat="1" ht="111.75" customHeight="1" x14ac:dyDescent="0.25">
      <c r="A411" s="5">
        <v>13</v>
      </c>
      <c r="B411" s="13"/>
      <c r="C411" s="24" t="s">
        <v>30</v>
      </c>
      <c r="D411" s="35" t="s">
        <v>225</v>
      </c>
      <c r="E411" s="27"/>
      <c r="F411" s="49"/>
      <c r="G411" s="105">
        <v>9785912828713</v>
      </c>
      <c r="H411" s="64">
        <v>26</v>
      </c>
      <c r="I411" s="68">
        <f t="shared" ref="I411:I417" si="263">ROUND((100-$L$4)/100*H411,1)</f>
        <v>13</v>
      </c>
      <c r="J411" s="74" t="s">
        <v>623</v>
      </c>
      <c r="K411" s="85">
        <v>100</v>
      </c>
      <c r="L411" s="110"/>
      <c r="M411" s="98">
        <f t="shared" ref="M411:M417" si="264">L411*I411</f>
        <v>0</v>
      </c>
      <c r="N411" s="51">
        <f t="shared" ref="N411:N417" si="265">L411*2.2/100</f>
        <v>0</v>
      </c>
      <c r="O411" s="51">
        <v>4903000000</v>
      </c>
      <c r="P411" s="51">
        <f t="shared" ref="P411:P417" si="266">TRUNC(L411/K411,0)*K411</f>
        <v>0</v>
      </c>
      <c r="Q411" s="215">
        <f t="shared" ref="Q411:Q417" si="267">L411-P411</f>
        <v>0</v>
      </c>
      <c r="S411" s="51"/>
      <c r="T411" s="51"/>
    </row>
    <row r="412" spans="1:20" s="2" customFormat="1" ht="111.75" customHeight="1" x14ac:dyDescent="0.25">
      <c r="A412" s="5">
        <f t="shared" ref="A412:A417" si="268">A411+1</f>
        <v>14</v>
      </c>
      <c r="B412" s="13" t="s">
        <v>15</v>
      </c>
      <c r="C412" s="24" t="s">
        <v>30</v>
      </c>
      <c r="D412" s="35" t="s">
        <v>222</v>
      </c>
      <c r="E412" s="43" t="s">
        <v>544</v>
      </c>
      <c r="F412" s="49"/>
      <c r="G412" s="105">
        <v>9785912828133</v>
      </c>
      <c r="H412" s="64">
        <v>26</v>
      </c>
      <c r="I412" s="68">
        <f t="shared" si="263"/>
        <v>13</v>
      </c>
      <c r="J412" s="74" t="s">
        <v>625</v>
      </c>
      <c r="K412" s="85">
        <v>100</v>
      </c>
      <c r="L412" s="110"/>
      <c r="M412" s="98">
        <f t="shared" si="264"/>
        <v>0</v>
      </c>
      <c r="N412" s="51">
        <f t="shared" si="265"/>
        <v>0</v>
      </c>
      <c r="O412" s="51">
        <v>4903000000</v>
      </c>
      <c r="P412" s="51">
        <f t="shared" si="266"/>
        <v>0</v>
      </c>
      <c r="Q412" s="215">
        <f t="shared" si="267"/>
        <v>0</v>
      </c>
      <c r="S412" s="51"/>
      <c r="T412" s="51"/>
    </row>
    <row r="413" spans="1:20" s="2" customFormat="1" ht="111.75" customHeight="1" x14ac:dyDescent="0.25">
      <c r="A413" s="5">
        <f t="shared" si="268"/>
        <v>15</v>
      </c>
      <c r="B413" s="13"/>
      <c r="C413" s="24" t="s">
        <v>30</v>
      </c>
      <c r="D413" s="35" t="s">
        <v>118</v>
      </c>
      <c r="E413" s="43" t="s">
        <v>544</v>
      </c>
      <c r="F413" s="51"/>
      <c r="G413" s="105">
        <v>9785912824302</v>
      </c>
      <c r="H413" s="64">
        <v>26</v>
      </c>
      <c r="I413" s="68">
        <f t="shared" si="263"/>
        <v>13</v>
      </c>
      <c r="J413" s="74" t="s">
        <v>623</v>
      </c>
      <c r="K413" s="85">
        <v>100</v>
      </c>
      <c r="L413" s="110"/>
      <c r="M413" s="98">
        <f t="shared" si="264"/>
        <v>0</v>
      </c>
      <c r="N413" s="51">
        <f t="shared" si="265"/>
        <v>0</v>
      </c>
      <c r="O413" s="51">
        <v>4903000000</v>
      </c>
      <c r="P413" s="51">
        <f t="shared" si="266"/>
        <v>0</v>
      </c>
      <c r="Q413" s="215">
        <f t="shared" si="267"/>
        <v>0</v>
      </c>
      <c r="S413" s="51"/>
      <c r="T413" s="51"/>
    </row>
    <row r="414" spans="1:20" s="2" customFormat="1" ht="111.75" customHeight="1" x14ac:dyDescent="0.25">
      <c r="A414" s="5">
        <f t="shared" si="268"/>
        <v>16</v>
      </c>
      <c r="B414" s="13"/>
      <c r="C414" s="24" t="s">
        <v>30</v>
      </c>
      <c r="D414" s="35" t="s">
        <v>84</v>
      </c>
      <c r="E414" s="43" t="s">
        <v>544</v>
      </c>
      <c r="F414" s="51"/>
      <c r="G414" s="105">
        <v>9785000336939</v>
      </c>
      <c r="H414" s="64">
        <v>26</v>
      </c>
      <c r="I414" s="68">
        <f t="shared" si="263"/>
        <v>13</v>
      </c>
      <c r="J414" s="74" t="s">
        <v>811</v>
      </c>
      <c r="K414" s="85">
        <v>100</v>
      </c>
      <c r="L414" s="110"/>
      <c r="M414" s="98">
        <f t="shared" si="264"/>
        <v>0</v>
      </c>
      <c r="N414" s="51">
        <f t="shared" si="265"/>
        <v>0</v>
      </c>
      <c r="O414" s="51">
        <v>4903000000</v>
      </c>
      <c r="P414" s="51">
        <f t="shared" si="266"/>
        <v>0</v>
      </c>
      <c r="Q414" s="215">
        <f t="shared" si="267"/>
        <v>0</v>
      </c>
      <c r="S414" s="51"/>
      <c r="T414" s="51"/>
    </row>
    <row r="415" spans="1:20" s="2" customFormat="1" ht="111.75" customHeight="1" x14ac:dyDescent="0.25">
      <c r="A415" s="5">
        <f t="shared" si="268"/>
        <v>17</v>
      </c>
      <c r="B415" s="13" t="s">
        <v>15</v>
      </c>
      <c r="C415" s="24" t="s">
        <v>30</v>
      </c>
      <c r="D415" s="35" t="s">
        <v>234</v>
      </c>
      <c r="E415" s="43" t="s">
        <v>544</v>
      </c>
      <c r="F415" s="51"/>
      <c r="G415" s="105">
        <v>9785000335239</v>
      </c>
      <c r="H415" s="64">
        <v>26</v>
      </c>
      <c r="I415" s="68">
        <f t="shared" si="263"/>
        <v>13</v>
      </c>
      <c r="J415" s="74" t="s">
        <v>623</v>
      </c>
      <c r="K415" s="85">
        <v>100</v>
      </c>
      <c r="L415" s="110"/>
      <c r="M415" s="98">
        <f t="shared" si="264"/>
        <v>0</v>
      </c>
      <c r="N415" s="51">
        <f t="shared" si="265"/>
        <v>0</v>
      </c>
      <c r="O415" s="51">
        <v>4903000000</v>
      </c>
      <c r="P415" s="51">
        <f t="shared" si="266"/>
        <v>0</v>
      </c>
      <c r="Q415" s="215">
        <f t="shared" si="267"/>
        <v>0</v>
      </c>
      <c r="S415" s="51"/>
      <c r="T415" s="51"/>
    </row>
    <row r="416" spans="1:20" s="2" customFormat="1" ht="111.75" customHeight="1" x14ac:dyDescent="0.25">
      <c r="A416" s="5">
        <f t="shared" si="268"/>
        <v>18</v>
      </c>
      <c r="B416" s="13" t="s">
        <v>15</v>
      </c>
      <c r="C416" s="24" t="s">
        <v>30</v>
      </c>
      <c r="D416" s="35" t="s">
        <v>236</v>
      </c>
      <c r="E416" s="43" t="s">
        <v>544</v>
      </c>
      <c r="F416" s="51"/>
      <c r="G416" s="105">
        <v>9785912828720</v>
      </c>
      <c r="H416" s="64">
        <v>26</v>
      </c>
      <c r="I416" s="68">
        <f t="shared" si="263"/>
        <v>13</v>
      </c>
      <c r="J416" s="74" t="s">
        <v>811</v>
      </c>
      <c r="K416" s="85">
        <v>100</v>
      </c>
      <c r="L416" s="110"/>
      <c r="M416" s="98">
        <f t="shared" si="264"/>
        <v>0</v>
      </c>
      <c r="N416" s="51">
        <f t="shared" si="265"/>
        <v>0</v>
      </c>
      <c r="O416" s="51">
        <v>4903000000</v>
      </c>
      <c r="P416" s="51">
        <f t="shared" si="266"/>
        <v>0</v>
      </c>
      <c r="Q416" s="215">
        <f t="shared" si="267"/>
        <v>0</v>
      </c>
      <c r="S416" s="51"/>
      <c r="T416" s="51"/>
    </row>
    <row r="417" spans="1:20" s="2" customFormat="1" ht="111.75" customHeight="1" x14ac:dyDescent="0.25">
      <c r="A417" s="5">
        <f t="shared" si="268"/>
        <v>19</v>
      </c>
      <c r="B417" s="13" t="s">
        <v>15</v>
      </c>
      <c r="C417" s="24" t="s">
        <v>30</v>
      </c>
      <c r="D417" s="35" t="s">
        <v>237</v>
      </c>
      <c r="E417" s="43" t="s">
        <v>544</v>
      </c>
      <c r="F417" s="51"/>
      <c r="G417" s="105">
        <v>9785000335017</v>
      </c>
      <c r="H417" s="64">
        <v>26</v>
      </c>
      <c r="I417" s="68">
        <f t="shared" si="263"/>
        <v>13</v>
      </c>
      <c r="J417" s="74" t="s">
        <v>623</v>
      </c>
      <c r="K417" s="85">
        <v>100</v>
      </c>
      <c r="L417" s="112"/>
      <c r="M417" s="98">
        <f t="shared" si="264"/>
        <v>0</v>
      </c>
      <c r="N417" s="51">
        <f t="shared" si="265"/>
        <v>0</v>
      </c>
      <c r="O417" s="51">
        <v>4903000000</v>
      </c>
      <c r="P417" s="51">
        <f t="shared" si="266"/>
        <v>0</v>
      </c>
      <c r="Q417" s="215">
        <f t="shared" si="267"/>
        <v>0</v>
      </c>
      <c r="S417" s="51"/>
      <c r="T417" s="51"/>
    </row>
    <row r="418" spans="1:20" s="2" customFormat="1" ht="86.45" customHeight="1" x14ac:dyDescent="0.25">
      <c r="A418" s="5"/>
      <c r="B418" s="13"/>
      <c r="C418" s="244" t="s">
        <v>1000</v>
      </c>
      <c r="D418" s="245"/>
      <c r="E418" s="182"/>
      <c r="F418" s="249" t="s">
        <v>684</v>
      </c>
      <c r="G418" s="239"/>
      <c r="H418" s="239"/>
      <c r="I418" s="239"/>
      <c r="J418" s="239"/>
      <c r="K418" s="240"/>
      <c r="L418" s="116"/>
      <c r="M418" s="98"/>
      <c r="N418" s="51"/>
      <c r="O418" s="51"/>
      <c r="P418" s="51"/>
      <c r="Q418" s="51"/>
      <c r="S418" s="51"/>
      <c r="T418" s="51"/>
    </row>
    <row r="419" spans="1:20" s="2" customFormat="1" ht="111.75" customHeight="1" x14ac:dyDescent="0.25">
      <c r="A419" s="5">
        <f>A417+1</f>
        <v>20</v>
      </c>
      <c r="B419" s="13" t="s">
        <v>15</v>
      </c>
      <c r="C419" s="24" t="s">
        <v>30</v>
      </c>
      <c r="D419" s="35" t="s">
        <v>154</v>
      </c>
      <c r="E419" s="43" t="s">
        <v>544</v>
      </c>
      <c r="F419" s="49"/>
      <c r="G419" s="105">
        <v>9785912828157</v>
      </c>
      <c r="H419" s="64">
        <v>26</v>
      </c>
      <c r="I419" s="68">
        <f t="shared" ref="I419:I427" si="269">ROUND((100-$L$4)/100*H419,1)</f>
        <v>13</v>
      </c>
      <c r="J419" s="74" t="s">
        <v>811</v>
      </c>
      <c r="K419" s="85">
        <v>100</v>
      </c>
      <c r="L419" s="110"/>
      <c r="M419" s="98">
        <f t="shared" ref="M419:M427" si="270">L419*I419</f>
        <v>0</v>
      </c>
      <c r="N419" s="51">
        <f>L419*2.2/100</f>
        <v>0</v>
      </c>
      <c r="O419" s="51">
        <v>4903000000</v>
      </c>
      <c r="P419" s="51">
        <f>TRUNC(L419/K419,0)*K419</f>
        <v>0</v>
      </c>
      <c r="Q419" s="215">
        <f>L419-P419</f>
        <v>0</v>
      </c>
      <c r="S419" s="51"/>
      <c r="T419" s="51"/>
    </row>
    <row r="420" spans="1:20" s="2" customFormat="1" ht="111.75" customHeight="1" x14ac:dyDescent="0.25">
      <c r="A420" s="5">
        <f>A419+1</f>
        <v>21</v>
      </c>
      <c r="B420" s="13" t="s">
        <v>15</v>
      </c>
      <c r="C420" s="24" t="s">
        <v>30</v>
      </c>
      <c r="D420" s="35" t="s">
        <v>224</v>
      </c>
      <c r="E420" s="27"/>
      <c r="F420" s="49"/>
      <c r="G420" s="105">
        <v>9785912828140</v>
      </c>
      <c r="H420" s="64">
        <v>26</v>
      </c>
      <c r="I420" s="68">
        <f t="shared" si="269"/>
        <v>13</v>
      </c>
      <c r="J420" s="74" t="s">
        <v>1120</v>
      </c>
      <c r="K420" s="85">
        <v>100</v>
      </c>
      <c r="L420" s="110"/>
      <c r="M420" s="98">
        <f t="shared" si="270"/>
        <v>0</v>
      </c>
      <c r="N420" s="51">
        <f t="shared" ref="N420:N427" si="271">L420*2.2/100</f>
        <v>0</v>
      </c>
      <c r="O420" s="51">
        <v>4903000000</v>
      </c>
      <c r="P420" s="51">
        <f>TRUNC(L420/K420,0)*K420</f>
        <v>0</v>
      </c>
      <c r="Q420" s="215">
        <f>L420-P420</f>
        <v>0</v>
      </c>
      <c r="S420" s="51"/>
      <c r="T420" s="51"/>
    </row>
    <row r="421" spans="1:20" s="2" customFormat="1" ht="111.75" customHeight="1" x14ac:dyDescent="0.25">
      <c r="A421" s="5">
        <f t="shared" ref="A421:A427" si="272">A420+1</f>
        <v>22</v>
      </c>
      <c r="B421" s="13" t="s">
        <v>15</v>
      </c>
      <c r="C421" s="24" t="s">
        <v>30</v>
      </c>
      <c r="D421" s="35" t="s">
        <v>227</v>
      </c>
      <c r="E421" s="43" t="s">
        <v>544</v>
      </c>
      <c r="F421" s="49"/>
      <c r="G421" s="105">
        <v>9785912822339</v>
      </c>
      <c r="H421" s="64">
        <v>26</v>
      </c>
      <c r="I421" s="68">
        <f t="shared" si="269"/>
        <v>13</v>
      </c>
      <c r="J421" s="74" t="s">
        <v>1120</v>
      </c>
      <c r="K421" s="85">
        <v>100</v>
      </c>
      <c r="L421" s="110"/>
      <c r="M421" s="98">
        <f t="shared" si="270"/>
        <v>0</v>
      </c>
      <c r="N421" s="51">
        <f t="shared" si="271"/>
        <v>0</v>
      </c>
      <c r="O421" s="51">
        <v>4903000000</v>
      </c>
      <c r="P421" s="51">
        <f t="shared" ref="P421:P427" si="273">TRUNC(L421/K421,0)*K421</f>
        <v>0</v>
      </c>
      <c r="Q421" s="215">
        <f t="shared" ref="Q421:Q427" si="274">L421-P421</f>
        <v>0</v>
      </c>
      <c r="S421" s="51"/>
      <c r="T421" s="51"/>
    </row>
    <row r="422" spans="1:20" s="2" customFormat="1" ht="111.75" customHeight="1" x14ac:dyDescent="0.25">
      <c r="A422" s="5">
        <f t="shared" si="272"/>
        <v>23</v>
      </c>
      <c r="B422" s="13"/>
      <c r="C422" s="24" t="s">
        <v>30</v>
      </c>
      <c r="D422" s="35" t="s">
        <v>94</v>
      </c>
      <c r="E422" s="43" t="s">
        <v>544</v>
      </c>
      <c r="F422" s="51"/>
      <c r="G422" s="105">
        <v>9785912826818</v>
      </c>
      <c r="H422" s="64">
        <v>26</v>
      </c>
      <c r="I422" s="68">
        <f>ROUND((100-$L$4)/100*H422,1)</f>
        <v>13</v>
      </c>
      <c r="J422" s="74" t="s">
        <v>811</v>
      </c>
      <c r="K422" s="85">
        <v>100</v>
      </c>
      <c r="L422" s="110"/>
      <c r="M422" s="98">
        <f>L422*I422</f>
        <v>0</v>
      </c>
      <c r="N422" s="51">
        <f t="shared" si="271"/>
        <v>0</v>
      </c>
      <c r="O422" s="51">
        <v>4903000000</v>
      </c>
      <c r="P422" s="51">
        <f t="shared" si="273"/>
        <v>0</v>
      </c>
      <c r="Q422" s="215">
        <f t="shared" si="274"/>
        <v>0</v>
      </c>
      <c r="S422" s="51"/>
      <c r="T422" s="51"/>
    </row>
    <row r="423" spans="1:20" s="2" customFormat="1" ht="111.75" customHeight="1" x14ac:dyDescent="0.25">
      <c r="A423" s="5">
        <f t="shared" si="272"/>
        <v>24</v>
      </c>
      <c r="B423" s="13"/>
      <c r="C423" s="24" t="s">
        <v>30</v>
      </c>
      <c r="D423" s="35" t="s">
        <v>963</v>
      </c>
      <c r="E423" s="49"/>
      <c r="F423" s="51"/>
      <c r="G423" s="105">
        <v>9785912820168</v>
      </c>
      <c r="H423" s="64">
        <v>26</v>
      </c>
      <c r="I423" s="68">
        <f>ROUND((100-$L$4)/100*H423,1)</f>
        <v>13</v>
      </c>
      <c r="J423" s="74" t="s">
        <v>811</v>
      </c>
      <c r="K423" s="85">
        <v>100</v>
      </c>
      <c r="L423" s="110"/>
      <c r="M423" s="98">
        <f>L423*I423</f>
        <v>0</v>
      </c>
      <c r="N423" s="51">
        <f t="shared" si="271"/>
        <v>0</v>
      </c>
      <c r="O423" s="51">
        <v>4903000000</v>
      </c>
      <c r="P423" s="51">
        <f t="shared" si="273"/>
        <v>0</v>
      </c>
      <c r="Q423" s="215">
        <f t="shared" si="274"/>
        <v>0</v>
      </c>
      <c r="S423" s="51"/>
      <c r="T423" s="51"/>
    </row>
    <row r="424" spans="1:20" s="2" customFormat="1" ht="111.75" customHeight="1" x14ac:dyDescent="0.25">
      <c r="A424" s="5">
        <f t="shared" si="272"/>
        <v>25</v>
      </c>
      <c r="B424" s="13"/>
      <c r="C424" s="24" t="s">
        <v>30</v>
      </c>
      <c r="D424" s="35" t="s">
        <v>161</v>
      </c>
      <c r="E424" s="27"/>
      <c r="F424" s="51"/>
      <c r="G424" s="105">
        <v>9785000335246</v>
      </c>
      <c r="H424" s="64">
        <v>26</v>
      </c>
      <c r="I424" s="68">
        <f>ROUND((100-$L$4)/100*H424,1)</f>
        <v>13</v>
      </c>
      <c r="J424" s="74" t="s">
        <v>811</v>
      </c>
      <c r="K424" s="85">
        <v>100</v>
      </c>
      <c r="L424" s="110"/>
      <c r="M424" s="98">
        <f>L424*I424</f>
        <v>0</v>
      </c>
      <c r="N424" s="51">
        <f t="shared" si="271"/>
        <v>0</v>
      </c>
      <c r="O424" s="51">
        <v>4903000000</v>
      </c>
      <c r="P424" s="51">
        <f t="shared" si="273"/>
        <v>0</v>
      </c>
      <c r="Q424" s="215">
        <f t="shared" si="274"/>
        <v>0</v>
      </c>
      <c r="S424" s="51"/>
      <c r="T424" s="51"/>
    </row>
    <row r="425" spans="1:20" s="2" customFormat="1" ht="111.75" customHeight="1" x14ac:dyDescent="0.25">
      <c r="A425" s="5">
        <f t="shared" si="272"/>
        <v>26</v>
      </c>
      <c r="B425" s="13"/>
      <c r="C425" s="24" t="s">
        <v>30</v>
      </c>
      <c r="D425" s="35" t="s">
        <v>228</v>
      </c>
      <c r="E425" s="27"/>
      <c r="F425" s="51"/>
      <c r="G425" s="105">
        <v>9785912826825</v>
      </c>
      <c r="H425" s="64">
        <v>26</v>
      </c>
      <c r="I425" s="68">
        <f>ROUND((100-$L$4)/100*H425,1)</f>
        <v>13</v>
      </c>
      <c r="J425" s="74" t="s">
        <v>623</v>
      </c>
      <c r="K425" s="85">
        <v>100</v>
      </c>
      <c r="L425" s="110"/>
      <c r="M425" s="98">
        <f t="shared" si="270"/>
        <v>0</v>
      </c>
      <c r="N425" s="51">
        <f t="shared" si="271"/>
        <v>0</v>
      </c>
      <c r="O425" s="51">
        <v>4903000000</v>
      </c>
      <c r="P425" s="51">
        <f t="shared" si="273"/>
        <v>0</v>
      </c>
      <c r="Q425" s="215">
        <f t="shared" si="274"/>
        <v>0</v>
      </c>
      <c r="S425" s="51"/>
      <c r="T425" s="51"/>
    </row>
    <row r="426" spans="1:20" s="2" customFormat="1" ht="111.75" customHeight="1" x14ac:dyDescent="0.25">
      <c r="A426" s="5">
        <f t="shared" si="272"/>
        <v>27</v>
      </c>
      <c r="B426" s="13"/>
      <c r="C426" s="24" t="s">
        <v>30</v>
      </c>
      <c r="D426" s="35" t="s">
        <v>506</v>
      </c>
      <c r="E426" s="49"/>
      <c r="F426" s="51"/>
      <c r="G426" s="105">
        <v>9785912826474</v>
      </c>
      <c r="H426" s="64">
        <v>26</v>
      </c>
      <c r="I426" s="68">
        <f>ROUND((100-$L$4)/100*H426,1)</f>
        <v>13</v>
      </c>
      <c r="J426" s="74" t="s">
        <v>623</v>
      </c>
      <c r="K426" s="85">
        <v>100</v>
      </c>
      <c r="L426" s="110"/>
      <c r="M426" s="98">
        <f>L426*I426</f>
        <v>0</v>
      </c>
      <c r="N426" s="51">
        <f t="shared" si="271"/>
        <v>0</v>
      </c>
      <c r="O426" s="51">
        <v>4903000000</v>
      </c>
      <c r="P426" s="51">
        <f t="shared" si="273"/>
        <v>0</v>
      </c>
      <c r="Q426" s="215">
        <f t="shared" si="274"/>
        <v>0</v>
      </c>
      <c r="S426" s="51"/>
      <c r="T426" s="51"/>
    </row>
    <row r="427" spans="1:20" s="2" customFormat="1" ht="111.75" customHeight="1" x14ac:dyDescent="0.25">
      <c r="A427" s="5">
        <f t="shared" si="272"/>
        <v>28</v>
      </c>
      <c r="B427" s="13"/>
      <c r="C427" s="24" t="s">
        <v>30</v>
      </c>
      <c r="D427" s="35" t="s">
        <v>230</v>
      </c>
      <c r="E427" s="43" t="s">
        <v>544</v>
      </c>
      <c r="F427" s="51"/>
      <c r="G427" s="105">
        <v>9785000336243</v>
      </c>
      <c r="H427" s="64">
        <v>26</v>
      </c>
      <c r="I427" s="68">
        <f t="shared" si="269"/>
        <v>13</v>
      </c>
      <c r="J427" s="74" t="s">
        <v>811</v>
      </c>
      <c r="K427" s="85">
        <v>100</v>
      </c>
      <c r="L427" s="110"/>
      <c r="M427" s="98">
        <f t="shared" si="270"/>
        <v>0</v>
      </c>
      <c r="N427" s="51">
        <f t="shared" si="271"/>
        <v>0</v>
      </c>
      <c r="O427" s="51">
        <v>4903000000</v>
      </c>
      <c r="P427" s="51">
        <f t="shared" si="273"/>
        <v>0</v>
      </c>
      <c r="Q427" s="215">
        <f t="shared" si="274"/>
        <v>0</v>
      </c>
      <c r="S427" s="51"/>
      <c r="T427" s="51"/>
    </row>
    <row r="428" spans="1:20" s="9" customFormat="1" ht="62.25" customHeight="1" x14ac:dyDescent="0.25">
      <c r="A428" s="241" t="s">
        <v>685</v>
      </c>
      <c r="B428" s="242"/>
      <c r="C428" s="242"/>
      <c r="D428" s="242"/>
      <c r="E428" s="242"/>
      <c r="F428" s="242"/>
      <c r="G428" s="242"/>
      <c r="H428" s="242"/>
      <c r="I428" s="242"/>
      <c r="J428" s="242"/>
      <c r="K428" s="243"/>
      <c r="L428" s="94"/>
      <c r="M428" s="98"/>
      <c r="N428" s="51"/>
      <c r="O428" s="51"/>
      <c r="P428" s="51"/>
      <c r="Q428" s="51"/>
      <c r="S428" s="169"/>
      <c r="T428" s="169"/>
    </row>
    <row r="429" spans="1:20" s="101" customFormat="1" ht="43.9" customHeight="1" x14ac:dyDescent="0.25">
      <c r="A429" s="237" t="s">
        <v>686</v>
      </c>
      <c r="B429" s="238"/>
      <c r="C429" s="238"/>
      <c r="D429" s="238"/>
      <c r="E429"/>
      <c r="F429" s="239" t="s">
        <v>687</v>
      </c>
      <c r="G429" s="239"/>
      <c r="H429" s="239"/>
      <c r="I429" s="239"/>
      <c r="J429" s="239"/>
      <c r="K429" s="240"/>
      <c r="L429" s="94"/>
      <c r="M429" s="98"/>
      <c r="N429" s="51"/>
      <c r="O429" s="51"/>
      <c r="P429" s="51"/>
      <c r="Q429" s="51"/>
      <c r="S429" s="170"/>
      <c r="T429" s="170"/>
    </row>
    <row r="430" spans="1:20" s="9" customFormat="1" ht="111.75" customHeight="1" x14ac:dyDescent="0.25">
      <c r="A430" s="7">
        <v>1</v>
      </c>
      <c r="B430" s="13"/>
      <c r="C430" s="23"/>
      <c r="D430" s="35" t="s">
        <v>238</v>
      </c>
      <c r="E430" s="27"/>
      <c r="F430" s="47" t="s">
        <v>565</v>
      </c>
      <c r="G430" s="105">
        <v>9785912828911</v>
      </c>
      <c r="H430" s="64">
        <v>430</v>
      </c>
      <c r="I430" s="68">
        <f>ROUND((100-$L$4)/100*H430,1)</f>
        <v>215</v>
      </c>
      <c r="J430" s="74" t="s">
        <v>628</v>
      </c>
      <c r="K430" s="86">
        <v>10</v>
      </c>
      <c r="L430" s="90"/>
      <c r="M430" s="98">
        <f>L430*I430</f>
        <v>0</v>
      </c>
      <c r="N430" s="222">
        <f>L430*4.3/10</f>
        <v>0</v>
      </c>
      <c r="O430" s="51">
        <v>4903000000</v>
      </c>
      <c r="P430" s="51">
        <f>TRUNC(L430/K430,0)*K430</f>
        <v>0</v>
      </c>
      <c r="Q430" s="215">
        <f>L430-P430</f>
        <v>0</v>
      </c>
      <c r="S430" s="169"/>
      <c r="T430" s="169"/>
    </row>
    <row r="431" spans="1:20" s="2" customFormat="1" ht="58.15" customHeight="1" x14ac:dyDescent="0.25">
      <c r="A431" s="237" t="s">
        <v>688</v>
      </c>
      <c r="B431" s="238"/>
      <c r="C431" s="238"/>
      <c r="D431" s="238"/>
      <c r="E431" s="108"/>
      <c r="F431" s="239" t="s">
        <v>1075</v>
      </c>
      <c r="G431" s="239"/>
      <c r="H431" s="239"/>
      <c r="I431" s="239"/>
      <c r="J431" s="239"/>
      <c r="K431" s="240"/>
      <c r="L431" s="116"/>
      <c r="M431" s="98"/>
      <c r="N431" s="51"/>
      <c r="O431" s="51"/>
      <c r="P431" s="51"/>
      <c r="Q431" s="51"/>
      <c r="S431" s="51"/>
      <c r="T431" s="51"/>
    </row>
    <row r="432" spans="1:20" s="2" customFormat="1" ht="111.75" customHeight="1" x14ac:dyDescent="0.25">
      <c r="A432" s="5">
        <v>1</v>
      </c>
      <c r="B432" s="13"/>
      <c r="C432" s="24" t="s">
        <v>30</v>
      </c>
      <c r="D432" s="34" t="s">
        <v>239</v>
      </c>
      <c r="E432" s="27"/>
      <c r="F432" s="47" t="s">
        <v>566</v>
      </c>
      <c r="G432" s="153">
        <v>9785000337080</v>
      </c>
      <c r="H432" s="63">
        <v>55</v>
      </c>
      <c r="I432" s="68">
        <f t="shared" ref="I432:I453" si="275">ROUND((100-$L$4)/100*H432,1)</f>
        <v>27.5</v>
      </c>
      <c r="J432" s="75" t="s">
        <v>811</v>
      </c>
      <c r="K432" s="85">
        <v>50</v>
      </c>
      <c r="L432" s="91"/>
      <c r="M432" s="98">
        <f>L432*I432</f>
        <v>0</v>
      </c>
      <c r="N432" s="51">
        <f>L432*3/50</f>
        <v>0</v>
      </c>
      <c r="O432" s="51">
        <v>4903000000</v>
      </c>
      <c r="P432" s="51">
        <f>TRUNC(L432/K432,0)*K432</f>
        <v>0</v>
      </c>
      <c r="Q432" s="215">
        <f>L432-P432</f>
        <v>0</v>
      </c>
      <c r="S432" s="51"/>
      <c r="T432" s="171" t="s">
        <v>987</v>
      </c>
    </row>
    <row r="433" spans="1:20" s="2" customFormat="1" ht="111.75" customHeight="1" x14ac:dyDescent="0.25">
      <c r="A433" s="5">
        <f>A432+1</f>
        <v>2</v>
      </c>
      <c r="B433" s="13"/>
      <c r="C433" s="106" t="s">
        <v>29</v>
      </c>
      <c r="D433" s="34" t="s">
        <v>1071</v>
      </c>
      <c r="E433" s="27"/>
      <c r="F433" s="47" t="s">
        <v>566</v>
      </c>
      <c r="G433" s="153">
        <v>9785000338599</v>
      </c>
      <c r="H433" s="63">
        <v>55</v>
      </c>
      <c r="I433" s="68">
        <f t="shared" ref="I433" si="276">ROUND((100-$L$4)/100*H433,1)</f>
        <v>27.5</v>
      </c>
      <c r="J433" s="75" t="s">
        <v>1100</v>
      </c>
      <c r="K433" s="85">
        <v>50</v>
      </c>
      <c r="L433" s="91"/>
      <c r="M433" s="98">
        <f>L433*I433</f>
        <v>0</v>
      </c>
      <c r="N433" s="51">
        <f>L433*3/50</f>
        <v>0</v>
      </c>
      <c r="O433" s="51">
        <v>4903000000</v>
      </c>
      <c r="P433" s="51"/>
      <c r="Q433" s="215"/>
      <c r="S433" s="51"/>
      <c r="T433" s="171"/>
    </row>
    <row r="434" spans="1:20" s="2" customFormat="1" ht="111.75" customHeight="1" x14ac:dyDescent="0.25">
      <c r="A434" s="5">
        <f t="shared" ref="A434:A453" si="277">A433+1</f>
        <v>3</v>
      </c>
      <c r="B434" s="147"/>
      <c r="C434" s="24" t="s">
        <v>30</v>
      </c>
      <c r="D434" s="34" t="s">
        <v>240</v>
      </c>
      <c r="E434" s="27"/>
      <c r="F434" s="47" t="s">
        <v>566</v>
      </c>
      <c r="G434" s="153">
        <v>9785000337097</v>
      </c>
      <c r="H434" s="63">
        <v>55</v>
      </c>
      <c r="I434" s="68">
        <f t="shared" si="275"/>
        <v>27.5</v>
      </c>
      <c r="J434" s="75" t="s">
        <v>811</v>
      </c>
      <c r="K434" s="85">
        <v>50</v>
      </c>
      <c r="L434" s="112"/>
      <c r="M434" s="98">
        <f t="shared" ref="M434:M453" si="278">L434*I434</f>
        <v>0</v>
      </c>
      <c r="N434" s="51">
        <f t="shared" ref="N434:N453" si="279">L434*3/50</f>
        <v>0</v>
      </c>
      <c r="O434" s="51">
        <v>4903000000</v>
      </c>
      <c r="P434" s="51">
        <f>TRUNC(L434/K434,0)*K434</f>
        <v>0</v>
      </c>
      <c r="Q434" s="215">
        <f>L434-P434</f>
        <v>0</v>
      </c>
      <c r="S434" s="51"/>
      <c r="T434" s="171" t="s">
        <v>987</v>
      </c>
    </row>
    <row r="435" spans="1:20" s="2" customFormat="1" ht="111.75" customHeight="1" x14ac:dyDescent="0.25">
      <c r="A435" s="5">
        <f t="shared" si="277"/>
        <v>4</v>
      </c>
      <c r="B435" s="13"/>
      <c r="C435" s="24" t="s">
        <v>30</v>
      </c>
      <c r="D435" s="34" t="s">
        <v>814</v>
      </c>
      <c r="E435" s="27"/>
      <c r="F435" s="47" t="s">
        <v>566</v>
      </c>
      <c r="G435" s="153">
        <v>9785000337103</v>
      </c>
      <c r="H435" s="63">
        <v>55</v>
      </c>
      <c r="I435" s="68">
        <f t="shared" si="275"/>
        <v>27.5</v>
      </c>
      <c r="J435" s="75" t="s">
        <v>623</v>
      </c>
      <c r="K435" s="85">
        <v>50</v>
      </c>
      <c r="L435" s="112"/>
      <c r="M435" s="98">
        <f t="shared" si="278"/>
        <v>0</v>
      </c>
      <c r="N435" s="51">
        <f t="shared" si="279"/>
        <v>0</v>
      </c>
      <c r="O435" s="51">
        <v>4903000000</v>
      </c>
      <c r="P435" s="51">
        <f t="shared" ref="P435:P453" si="280">TRUNC(L435/K435,0)*K435</f>
        <v>0</v>
      </c>
      <c r="Q435" s="215">
        <f t="shared" ref="Q435:Q453" si="281">L435-P435</f>
        <v>0</v>
      </c>
      <c r="S435" s="51"/>
      <c r="T435" s="171" t="s">
        <v>987</v>
      </c>
    </row>
    <row r="436" spans="1:20" s="2" customFormat="1" ht="111.75" customHeight="1" x14ac:dyDescent="0.25">
      <c r="A436" s="5">
        <f t="shared" si="277"/>
        <v>5</v>
      </c>
      <c r="B436" s="13"/>
      <c r="C436" s="27"/>
      <c r="D436" s="34" t="s">
        <v>241</v>
      </c>
      <c r="E436" s="27"/>
      <c r="F436" s="47" t="s">
        <v>566</v>
      </c>
      <c r="G436" s="153">
        <v>9785000337110</v>
      </c>
      <c r="H436" s="63">
        <v>55</v>
      </c>
      <c r="I436" s="68">
        <f t="shared" si="275"/>
        <v>27.5</v>
      </c>
      <c r="J436" s="75" t="s">
        <v>625</v>
      </c>
      <c r="K436" s="85">
        <v>50</v>
      </c>
      <c r="L436" s="91"/>
      <c r="M436" s="98">
        <f t="shared" si="278"/>
        <v>0</v>
      </c>
      <c r="N436" s="51">
        <f t="shared" si="279"/>
        <v>0</v>
      </c>
      <c r="O436" s="51">
        <v>4903000000</v>
      </c>
      <c r="P436" s="51">
        <f t="shared" si="280"/>
        <v>0</v>
      </c>
      <c r="Q436" s="215">
        <f t="shared" si="281"/>
        <v>0</v>
      </c>
      <c r="S436" s="51"/>
      <c r="T436" s="171" t="s">
        <v>987</v>
      </c>
    </row>
    <row r="437" spans="1:20" s="2" customFormat="1" ht="111.75" customHeight="1" x14ac:dyDescent="0.25">
      <c r="A437" s="5">
        <f t="shared" si="277"/>
        <v>6</v>
      </c>
      <c r="B437" s="13"/>
      <c r="C437" s="24" t="s">
        <v>30</v>
      </c>
      <c r="D437" s="34" t="s">
        <v>964</v>
      </c>
      <c r="E437" s="27"/>
      <c r="F437" s="47" t="s">
        <v>566</v>
      </c>
      <c r="G437" s="153">
        <v>9785000337158</v>
      </c>
      <c r="H437" s="63">
        <v>55</v>
      </c>
      <c r="I437" s="68">
        <f>ROUND((100-$L$4)/100*H437,1)</f>
        <v>27.5</v>
      </c>
      <c r="J437" s="75" t="s">
        <v>811</v>
      </c>
      <c r="K437" s="85">
        <v>50</v>
      </c>
      <c r="L437" s="91"/>
      <c r="M437" s="98">
        <f t="shared" si="278"/>
        <v>0</v>
      </c>
      <c r="N437" s="51">
        <f t="shared" si="279"/>
        <v>0</v>
      </c>
      <c r="O437" s="51">
        <v>4903000000</v>
      </c>
      <c r="P437" s="51">
        <f t="shared" si="280"/>
        <v>0</v>
      </c>
      <c r="Q437" s="215">
        <f t="shared" si="281"/>
        <v>0</v>
      </c>
      <c r="S437" s="51"/>
      <c r="T437" s="171" t="s">
        <v>987</v>
      </c>
    </row>
    <row r="438" spans="1:20" s="2" customFormat="1" ht="111.75" customHeight="1" x14ac:dyDescent="0.25">
      <c r="A438" s="5">
        <f t="shared" si="277"/>
        <v>7</v>
      </c>
      <c r="B438" s="13"/>
      <c r="C438" s="27"/>
      <c r="D438" s="34" t="s">
        <v>242</v>
      </c>
      <c r="E438" s="27"/>
      <c r="F438" s="47" t="s">
        <v>566</v>
      </c>
      <c r="G438" s="153">
        <v>9785000337141</v>
      </c>
      <c r="H438" s="63">
        <v>55</v>
      </c>
      <c r="I438" s="68">
        <f t="shared" si="275"/>
        <v>27.5</v>
      </c>
      <c r="J438" s="75" t="s">
        <v>625</v>
      </c>
      <c r="K438" s="85">
        <v>50</v>
      </c>
      <c r="L438" s="91"/>
      <c r="M438" s="98">
        <f t="shared" si="278"/>
        <v>0</v>
      </c>
      <c r="N438" s="51">
        <f t="shared" si="279"/>
        <v>0</v>
      </c>
      <c r="O438" s="51">
        <v>4903000000</v>
      </c>
      <c r="P438" s="51">
        <f t="shared" si="280"/>
        <v>0</v>
      </c>
      <c r="Q438" s="215">
        <f t="shared" si="281"/>
        <v>0</v>
      </c>
      <c r="S438" s="51"/>
      <c r="T438" s="171" t="s">
        <v>987</v>
      </c>
    </row>
    <row r="439" spans="1:20" s="2" customFormat="1" ht="111.75" customHeight="1" x14ac:dyDescent="0.25">
      <c r="A439" s="5">
        <f t="shared" si="277"/>
        <v>8</v>
      </c>
      <c r="B439" s="13"/>
      <c r="C439" s="147"/>
      <c r="D439" s="34" t="s">
        <v>911</v>
      </c>
      <c r="E439" s="27"/>
      <c r="F439" s="47" t="s">
        <v>566</v>
      </c>
      <c r="G439" s="153">
        <v>9785000338582</v>
      </c>
      <c r="H439" s="63">
        <v>55</v>
      </c>
      <c r="I439" s="68">
        <f>ROUND((100-$L$4)/100*H439,1)</f>
        <v>27.5</v>
      </c>
      <c r="J439" s="75" t="s">
        <v>811</v>
      </c>
      <c r="K439" s="85">
        <v>50</v>
      </c>
      <c r="L439" s="91"/>
      <c r="M439" s="98">
        <f>L439*I439</f>
        <v>0</v>
      </c>
      <c r="N439" s="51">
        <f>L439*3/50</f>
        <v>0</v>
      </c>
      <c r="O439" s="51">
        <v>4903000000</v>
      </c>
      <c r="P439" s="51">
        <f t="shared" si="280"/>
        <v>0</v>
      </c>
      <c r="Q439" s="215">
        <f t="shared" si="281"/>
        <v>0</v>
      </c>
      <c r="S439" s="51"/>
      <c r="T439" s="171" t="s">
        <v>987</v>
      </c>
    </row>
    <row r="440" spans="1:20" s="2" customFormat="1" ht="111.75" customHeight="1" x14ac:dyDescent="0.25">
      <c r="A440" s="5">
        <f t="shared" si="277"/>
        <v>9</v>
      </c>
      <c r="B440" s="13"/>
      <c r="C440" s="24" t="s">
        <v>30</v>
      </c>
      <c r="D440" s="34" t="s">
        <v>243</v>
      </c>
      <c r="E440" s="27"/>
      <c r="F440" s="47" t="s">
        <v>566</v>
      </c>
      <c r="G440" s="153">
        <v>9785000337134</v>
      </c>
      <c r="H440" s="63">
        <v>55</v>
      </c>
      <c r="I440" s="68">
        <f t="shared" si="275"/>
        <v>27.5</v>
      </c>
      <c r="J440" s="75" t="s">
        <v>811</v>
      </c>
      <c r="K440" s="85">
        <v>50</v>
      </c>
      <c r="L440" s="91"/>
      <c r="M440" s="98">
        <f t="shared" si="278"/>
        <v>0</v>
      </c>
      <c r="N440" s="51">
        <f t="shared" si="279"/>
        <v>0</v>
      </c>
      <c r="O440" s="51">
        <v>4903000000</v>
      </c>
      <c r="P440" s="51">
        <f t="shared" si="280"/>
        <v>0</v>
      </c>
      <c r="Q440" s="215">
        <f t="shared" si="281"/>
        <v>0</v>
      </c>
      <c r="S440" s="51"/>
      <c r="T440" s="171" t="s">
        <v>987</v>
      </c>
    </row>
    <row r="441" spans="1:20" s="2" customFormat="1" ht="111.75" customHeight="1" x14ac:dyDescent="0.25">
      <c r="A441" s="5">
        <f t="shared" si="277"/>
        <v>10</v>
      </c>
      <c r="B441" s="13"/>
      <c r="C441" s="24" t="s">
        <v>30</v>
      </c>
      <c r="D441" s="34" t="s">
        <v>244</v>
      </c>
      <c r="E441" s="27"/>
      <c r="F441" s="47" t="s">
        <v>566</v>
      </c>
      <c r="G441" s="153">
        <v>9785000337127</v>
      </c>
      <c r="H441" s="63">
        <v>55</v>
      </c>
      <c r="I441" s="68">
        <f t="shared" si="275"/>
        <v>27.5</v>
      </c>
      <c r="J441" s="75" t="s">
        <v>811</v>
      </c>
      <c r="K441" s="85">
        <v>50</v>
      </c>
      <c r="L441" s="90"/>
      <c r="M441" s="98">
        <f t="shared" si="278"/>
        <v>0</v>
      </c>
      <c r="N441" s="51">
        <f t="shared" si="279"/>
        <v>0</v>
      </c>
      <c r="O441" s="51">
        <v>4903000000</v>
      </c>
      <c r="P441" s="51">
        <f t="shared" si="280"/>
        <v>0</v>
      </c>
      <c r="Q441" s="215">
        <f t="shared" si="281"/>
        <v>0</v>
      </c>
      <c r="S441" s="51"/>
      <c r="T441" s="171" t="s">
        <v>987</v>
      </c>
    </row>
    <row r="442" spans="1:20" s="2" customFormat="1" ht="111.75" customHeight="1" x14ac:dyDescent="0.25">
      <c r="A442" s="5">
        <f t="shared" si="277"/>
        <v>11</v>
      </c>
      <c r="B442" s="13"/>
      <c r="C442" s="147"/>
      <c r="D442" s="34" t="s">
        <v>910</v>
      </c>
      <c r="E442" s="27"/>
      <c r="F442" s="47" t="s">
        <v>566</v>
      </c>
      <c r="G442" s="153">
        <v>9785000338575</v>
      </c>
      <c r="H442" s="63">
        <v>55</v>
      </c>
      <c r="I442" s="68">
        <f t="shared" si="275"/>
        <v>27.5</v>
      </c>
      <c r="J442" s="75" t="s">
        <v>811</v>
      </c>
      <c r="K442" s="85">
        <v>50</v>
      </c>
      <c r="L442" s="90"/>
      <c r="M442" s="98">
        <f t="shared" si="278"/>
        <v>0</v>
      </c>
      <c r="N442" s="51">
        <f t="shared" si="279"/>
        <v>0</v>
      </c>
      <c r="O442" s="51">
        <v>4903000000</v>
      </c>
      <c r="P442" s="51">
        <f t="shared" si="280"/>
        <v>0</v>
      </c>
      <c r="Q442" s="215">
        <f t="shared" si="281"/>
        <v>0</v>
      </c>
      <c r="S442" s="51"/>
      <c r="T442" s="171" t="s">
        <v>987</v>
      </c>
    </row>
    <row r="443" spans="1:20" s="2" customFormat="1" ht="111.75" customHeight="1" x14ac:dyDescent="0.25">
      <c r="A443" s="5">
        <f t="shared" si="277"/>
        <v>12</v>
      </c>
      <c r="B443" s="13"/>
      <c r="C443" s="147"/>
      <c r="D443" s="34" t="s">
        <v>909</v>
      </c>
      <c r="E443" s="27"/>
      <c r="F443" s="47" t="s">
        <v>566</v>
      </c>
      <c r="G443" s="153">
        <v>9785000338568</v>
      </c>
      <c r="H443" s="63">
        <v>55</v>
      </c>
      <c r="I443" s="68">
        <f>ROUND((100-$L$4)/100*H443,1)</f>
        <v>27.5</v>
      </c>
      <c r="J443" s="75" t="s">
        <v>811</v>
      </c>
      <c r="K443" s="85">
        <v>50</v>
      </c>
      <c r="L443" s="90"/>
      <c r="M443" s="98">
        <f>L443*I443</f>
        <v>0</v>
      </c>
      <c r="N443" s="51">
        <f>L443*3/50</f>
        <v>0</v>
      </c>
      <c r="O443" s="51">
        <v>4903000000</v>
      </c>
      <c r="P443" s="51">
        <f t="shared" si="280"/>
        <v>0</v>
      </c>
      <c r="Q443" s="215">
        <f t="shared" si="281"/>
        <v>0</v>
      </c>
      <c r="S443" s="51"/>
      <c r="T443" s="171" t="s">
        <v>987</v>
      </c>
    </row>
    <row r="444" spans="1:20" s="2" customFormat="1" ht="111.75" customHeight="1" x14ac:dyDescent="0.25">
      <c r="A444" s="5">
        <f t="shared" si="277"/>
        <v>13</v>
      </c>
      <c r="B444" s="13"/>
      <c r="C444" s="24" t="s">
        <v>30</v>
      </c>
      <c r="D444" s="34" t="s">
        <v>245</v>
      </c>
      <c r="E444" s="27"/>
      <c r="F444" s="47" t="s">
        <v>566</v>
      </c>
      <c r="G444" s="153">
        <v>9785000336953</v>
      </c>
      <c r="H444" s="63">
        <v>55</v>
      </c>
      <c r="I444" s="68">
        <f t="shared" si="275"/>
        <v>27.5</v>
      </c>
      <c r="J444" s="75" t="s">
        <v>811</v>
      </c>
      <c r="K444" s="85">
        <v>50</v>
      </c>
      <c r="L444" s="110"/>
      <c r="M444" s="98">
        <f t="shared" si="278"/>
        <v>0</v>
      </c>
      <c r="N444" s="51">
        <f t="shared" si="279"/>
        <v>0</v>
      </c>
      <c r="O444" s="51">
        <v>4903000000</v>
      </c>
      <c r="P444" s="51">
        <f t="shared" si="280"/>
        <v>0</v>
      </c>
      <c r="Q444" s="215">
        <f t="shared" si="281"/>
        <v>0</v>
      </c>
      <c r="S444" s="51"/>
      <c r="T444" s="171" t="s">
        <v>987</v>
      </c>
    </row>
    <row r="445" spans="1:20" s="2" customFormat="1" ht="111.75" customHeight="1" x14ac:dyDescent="0.25">
      <c r="A445" s="5">
        <f t="shared" si="277"/>
        <v>14</v>
      </c>
      <c r="B445" s="13"/>
      <c r="C445" s="24" t="s">
        <v>30</v>
      </c>
      <c r="D445" s="34" t="s">
        <v>246</v>
      </c>
      <c r="E445" s="27"/>
      <c r="F445" s="47" t="s">
        <v>566</v>
      </c>
      <c r="G445" s="153">
        <v>9785000336960</v>
      </c>
      <c r="H445" s="63">
        <v>55</v>
      </c>
      <c r="I445" s="68">
        <f t="shared" si="275"/>
        <v>27.5</v>
      </c>
      <c r="J445" s="75" t="s">
        <v>1100</v>
      </c>
      <c r="K445" s="85">
        <v>50</v>
      </c>
      <c r="L445" s="110"/>
      <c r="M445" s="98">
        <f t="shared" si="278"/>
        <v>0</v>
      </c>
      <c r="N445" s="51">
        <f t="shared" si="279"/>
        <v>0</v>
      </c>
      <c r="O445" s="51">
        <v>4903000000</v>
      </c>
      <c r="P445" s="51">
        <f t="shared" si="280"/>
        <v>0</v>
      </c>
      <c r="Q445" s="215">
        <f t="shared" si="281"/>
        <v>0</v>
      </c>
      <c r="S445" s="51"/>
      <c r="T445" s="171" t="s">
        <v>987</v>
      </c>
    </row>
    <row r="446" spans="1:20" s="2" customFormat="1" ht="111.75" customHeight="1" x14ac:dyDescent="0.25">
      <c r="A446" s="5">
        <f t="shared" si="277"/>
        <v>15</v>
      </c>
      <c r="B446" s="13"/>
      <c r="C446" s="24" t="s">
        <v>30</v>
      </c>
      <c r="D446" s="34" t="s">
        <v>247</v>
      </c>
      <c r="E446" s="27"/>
      <c r="F446" s="47" t="s">
        <v>566</v>
      </c>
      <c r="G446" s="153">
        <v>9785000336977</v>
      </c>
      <c r="H446" s="63">
        <v>55</v>
      </c>
      <c r="I446" s="68">
        <f t="shared" si="275"/>
        <v>27.5</v>
      </c>
      <c r="J446" s="75" t="s">
        <v>811</v>
      </c>
      <c r="K446" s="85">
        <v>50</v>
      </c>
      <c r="L446" s="110"/>
      <c r="M446" s="98">
        <f t="shared" si="278"/>
        <v>0</v>
      </c>
      <c r="N446" s="51">
        <f t="shared" si="279"/>
        <v>0</v>
      </c>
      <c r="O446" s="51">
        <v>4903000000</v>
      </c>
      <c r="P446" s="51">
        <f t="shared" si="280"/>
        <v>0</v>
      </c>
      <c r="Q446" s="215">
        <f t="shared" si="281"/>
        <v>0</v>
      </c>
      <c r="S446" s="51"/>
      <c r="T446" s="171" t="s">
        <v>987</v>
      </c>
    </row>
    <row r="447" spans="1:20" s="2" customFormat="1" ht="111.75" customHeight="1" x14ac:dyDescent="0.25">
      <c r="A447" s="5">
        <f t="shared" si="277"/>
        <v>16</v>
      </c>
      <c r="B447" s="13"/>
      <c r="C447" s="24" t="s">
        <v>30</v>
      </c>
      <c r="D447" s="34" t="s">
        <v>248</v>
      </c>
      <c r="E447" s="27"/>
      <c r="F447" s="47" t="s">
        <v>566</v>
      </c>
      <c r="G447" s="153">
        <v>9785000337028</v>
      </c>
      <c r="H447" s="63">
        <v>55</v>
      </c>
      <c r="I447" s="68">
        <f t="shared" si="275"/>
        <v>27.5</v>
      </c>
      <c r="J447" s="75" t="s">
        <v>623</v>
      </c>
      <c r="K447" s="85">
        <v>50</v>
      </c>
      <c r="L447" s="110"/>
      <c r="M447" s="98">
        <f t="shared" si="278"/>
        <v>0</v>
      </c>
      <c r="N447" s="51">
        <f t="shared" si="279"/>
        <v>0</v>
      </c>
      <c r="O447" s="51">
        <v>4903000000</v>
      </c>
      <c r="P447" s="51">
        <f t="shared" si="280"/>
        <v>0</v>
      </c>
      <c r="Q447" s="215">
        <f t="shared" si="281"/>
        <v>0</v>
      </c>
      <c r="S447" s="51"/>
      <c r="T447" s="171" t="s">
        <v>987</v>
      </c>
    </row>
    <row r="448" spans="1:20" s="2" customFormat="1" ht="111.75" customHeight="1" x14ac:dyDescent="0.25">
      <c r="A448" s="5">
        <f t="shared" si="277"/>
        <v>17</v>
      </c>
      <c r="B448" s="13"/>
      <c r="C448" s="24" t="s">
        <v>30</v>
      </c>
      <c r="D448" s="34" t="s">
        <v>249</v>
      </c>
      <c r="E448" s="27"/>
      <c r="F448" s="47" t="s">
        <v>566</v>
      </c>
      <c r="G448" s="153">
        <v>9785000337035</v>
      </c>
      <c r="H448" s="63">
        <v>55</v>
      </c>
      <c r="I448" s="68">
        <f t="shared" si="275"/>
        <v>27.5</v>
      </c>
      <c r="J448" s="75" t="s">
        <v>811</v>
      </c>
      <c r="K448" s="85">
        <v>50</v>
      </c>
      <c r="L448" s="90"/>
      <c r="M448" s="98">
        <f t="shared" si="278"/>
        <v>0</v>
      </c>
      <c r="N448" s="51">
        <f t="shared" si="279"/>
        <v>0</v>
      </c>
      <c r="O448" s="51">
        <v>4903000000</v>
      </c>
      <c r="P448" s="51">
        <f t="shared" si="280"/>
        <v>0</v>
      </c>
      <c r="Q448" s="215">
        <f t="shared" si="281"/>
        <v>0</v>
      </c>
      <c r="S448" s="51"/>
      <c r="T448" s="171" t="s">
        <v>987</v>
      </c>
    </row>
    <row r="449" spans="1:20" s="2" customFormat="1" ht="111.75" customHeight="1" x14ac:dyDescent="0.25">
      <c r="A449" s="5">
        <f t="shared" si="277"/>
        <v>18</v>
      </c>
      <c r="B449" s="13"/>
      <c r="C449" s="24" t="s">
        <v>30</v>
      </c>
      <c r="D449" s="34" t="s">
        <v>802</v>
      </c>
      <c r="E449" s="27"/>
      <c r="F449" s="47" t="s">
        <v>566</v>
      </c>
      <c r="G449" s="153">
        <v>9785000336984</v>
      </c>
      <c r="H449" s="63">
        <v>55</v>
      </c>
      <c r="I449" s="68">
        <f t="shared" si="275"/>
        <v>27.5</v>
      </c>
      <c r="J449" s="75" t="s">
        <v>623</v>
      </c>
      <c r="K449" s="85">
        <v>50</v>
      </c>
      <c r="L449" s="90"/>
      <c r="M449" s="98">
        <f t="shared" si="278"/>
        <v>0</v>
      </c>
      <c r="N449" s="51">
        <f t="shared" si="279"/>
        <v>0</v>
      </c>
      <c r="O449" s="51">
        <v>4903000000</v>
      </c>
      <c r="P449" s="51">
        <f t="shared" si="280"/>
        <v>0</v>
      </c>
      <c r="Q449" s="215">
        <f t="shared" si="281"/>
        <v>0</v>
      </c>
      <c r="S449" s="51"/>
      <c r="T449" s="171" t="s">
        <v>987</v>
      </c>
    </row>
    <row r="450" spans="1:20" s="2" customFormat="1" ht="111.75" customHeight="1" x14ac:dyDescent="0.25">
      <c r="A450" s="5">
        <f t="shared" si="277"/>
        <v>19</v>
      </c>
      <c r="B450" s="13"/>
      <c r="C450" s="106" t="s">
        <v>29</v>
      </c>
      <c r="D450" s="34" t="s">
        <v>1069</v>
      </c>
      <c r="E450" s="27"/>
      <c r="F450" s="47" t="s">
        <v>566</v>
      </c>
      <c r="G450" s="153">
        <v>9785000339084</v>
      </c>
      <c r="H450" s="63">
        <v>55</v>
      </c>
      <c r="I450" s="68">
        <f t="shared" ref="I450:I451" si="282">ROUND((100-$L$4)/100*H450,1)</f>
        <v>27.5</v>
      </c>
      <c r="J450" s="75" t="s">
        <v>1100</v>
      </c>
      <c r="K450" s="85">
        <v>50</v>
      </c>
      <c r="L450" s="90"/>
      <c r="M450" s="98">
        <f t="shared" si="278"/>
        <v>0</v>
      </c>
      <c r="N450" s="51">
        <f t="shared" ref="N450:N451" si="283">L450*3/50</f>
        <v>0</v>
      </c>
      <c r="O450" s="51">
        <v>4903000000</v>
      </c>
      <c r="P450" s="51"/>
      <c r="Q450" s="215"/>
      <c r="S450" s="51"/>
      <c r="T450" s="171"/>
    </row>
    <row r="451" spans="1:20" s="2" customFormat="1" ht="111.75" customHeight="1" x14ac:dyDescent="0.25">
      <c r="A451" s="5">
        <f t="shared" si="277"/>
        <v>20</v>
      </c>
      <c r="B451" s="13"/>
      <c r="C451" s="106" t="s">
        <v>29</v>
      </c>
      <c r="D451" s="34" t="s">
        <v>1070</v>
      </c>
      <c r="E451" s="27"/>
      <c r="F451" s="47" t="s">
        <v>566</v>
      </c>
      <c r="G451" s="153">
        <v>9785000339091</v>
      </c>
      <c r="H451" s="63">
        <v>55</v>
      </c>
      <c r="I451" s="68">
        <f t="shared" si="282"/>
        <v>27.5</v>
      </c>
      <c r="J451" s="75" t="s">
        <v>1100</v>
      </c>
      <c r="K451" s="85">
        <v>50</v>
      </c>
      <c r="L451" s="90"/>
      <c r="M451" s="98">
        <f t="shared" si="278"/>
        <v>0</v>
      </c>
      <c r="N451" s="51">
        <f t="shared" si="283"/>
        <v>0</v>
      </c>
      <c r="O451" s="51">
        <v>4903000000</v>
      </c>
      <c r="P451" s="51"/>
      <c r="Q451" s="215"/>
      <c r="S451" s="51"/>
      <c r="T451" s="171"/>
    </row>
    <row r="452" spans="1:20" s="2" customFormat="1" ht="111.75" customHeight="1" x14ac:dyDescent="0.25">
      <c r="A452" s="5">
        <f t="shared" si="277"/>
        <v>21</v>
      </c>
      <c r="B452" s="13"/>
      <c r="C452" s="27"/>
      <c r="D452" s="34" t="s">
        <v>250</v>
      </c>
      <c r="E452" s="27"/>
      <c r="F452" s="47" t="s">
        <v>566</v>
      </c>
      <c r="G452" s="153">
        <v>9785000337011</v>
      </c>
      <c r="H452" s="63">
        <v>55</v>
      </c>
      <c r="I452" s="68">
        <f t="shared" si="275"/>
        <v>27.5</v>
      </c>
      <c r="J452" s="75" t="s">
        <v>625</v>
      </c>
      <c r="K452" s="85">
        <v>50</v>
      </c>
      <c r="L452" s="90"/>
      <c r="M452" s="98">
        <f t="shared" si="278"/>
        <v>0</v>
      </c>
      <c r="N452" s="51">
        <f t="shared" si="279"/>
        <v>0</v>
      </c>
      <c r="O452" s="51">
        <v>4903000000</v>
      </c>
      <c r="P452" s="51">
        <f t="shared" si="280"/>
        <v>0</v>
      </c>
      <c r="Q452" s="215">
        <f t="shared" si="281"/>
        <v>0</v>
      </c>
      <c r="S452" s="51"/>
      <c r="T452" s="171" t="s">
        <v>987</v>
      </c>
    </row>
    <row r="453" spans="1:20" s="9" customFormat="1" ht="111.75" customHeight="1" x14ac:dyDescent="0.25">
      <c r="A453" s="5">
        <f t="shared" si="277"/>
        <v>22</v>
      </c>
      <c r="B453" s="13"/>
      <c r="C453" s="24" t="s">
        <v>30</v>
      </c>
      <c r="D453" s="34" t="s">
        <v>251</v>
      </c>
      <c r="E453" s="50"/>
      <c r="F453" s="47" t="s">
        <v>566</v>
      </c>
      <c r="G453" s="153">
        <v>9785000337042</v>
      </c>
      <c r="H453" s="63">
        <v>55</v>
      </c>
      <c r="I453" s="68">
        <f t="shared" si="275"/>
        <v>27.5</v>
      </c>
      <c r="J453" s="75" t="s">
        <v>811</v>
      </c>
      <c r="K453" s="85">
        <v>50</v>
      </c>
      <c r="L453" s="90"/>
      <c r="M453" s="98">
        <f t="shared" si="278"/>
        <v>0</v>
      </c>
      <c r="N453" s="51">
        <f t="shared" si="279"/>
        <v>0</v>
      </c>
      <c r="O453" s="51">
        <v>4903000000</v>
      </c>
      <c r="P453" s="51">
        <f t="shared" si="280"/>
        <v>0</v>
      </c>
      <c r="Q453" s="215">
        <f t="shared" si="281"/>
        <v>0</v>
      </c>
      <c r="S453" s="169"/>
      <c r="T453" s="171" t="s">
        <v>987</v>
      </c>
    </row>
    <row r="454" spans="1:20" s="2" customFormat="1" ht="46.9" customHeight="1" x14ac:dyDescent="0.2">
      <c r="A454" s="237" t="s">
        <v>1050</v>
      </c>
      <c r="B454" s="238"/>
      <c r="C454" s="238"/>
      <c r="D454" s="238"/>
      <c r="E454" s="117"/>
      <c r="F454" s="239" t="s">
        <v>1051</v>
      </c>
      <c r="G454" s="239"/>
      <c r="H454" s="239"/>
      <c r="I454" s="239"/>
      <c r="J454" s="239"/>
      <c r="K454" s="240"/>
      <c r="L454" s="94"/>
      <c r="M454" s="98"/>
      <c r="N454" s="51"/>
      <c r="O454" s="51"/>
      <c r="P454" s="51"/>
      <c r="Q454" s="51"/>
      <c r="S454" s="51"/>
      <c r="T454" s="51"/>
    </row>
    <row r="455" spans="1:20" s="9" customFormat="1" ht="80.45" customHeight="1" x14ac:dyDescent="0.25">
      <c r="A455" s="5">
        <v>1</v>
      </c>
      <c r="B455" s="13"/>
      <c r="C455" s="28"/>
      <c r="D455" s="34" t="s">
        <v>1020</v>
      </c>
      <c r="E455" s="50"/>
      <c r="F455" s="47" t="s">
        <v>1049</v>
      </c>
      <c r="G455" s="153"/>
      <c r="H455" s="64">
        <v>45</v>
      </c>
      <c r="I455" s="68">
        <f>ROUND((100-$L$4)/100*H455,1)</f>
        <v>22.5</v>
      </c>
      <c r="J455" s="75"/>
      <c r="K455" s="85"/>
      <c r="L455" s="90"/>
      <c r="M455" s="98">
        <f t="shared" ref="M455:M466" si="284">L455*I455</f>
        <v>0</v>
      </c>
      <c r="N455" s="51"/>
      <c r="O455" s="51"/>
      <c r="P455" s="51"/>
      <c r="Q455" s="51"/>
      <c r="S455" s="169"/>
      <c r="T455" s="171"/>
    </row>
    <row r="456" spans="1:20" s="9" customFormat="1" ht="80.45" customHeight="1" x14ac:dyDescent="0.25">
      <c r="A456" s="5">
        <f>A455+1</f>
        <v>2</v>
      </c>
      <c r="B456" s="13"/>
      <c r="C456" s="28"/>
      <c r="D456" s="34" t="s">
        <v>1019</v>
      </c>
      <c r="E456" s="50"/>
      <c r="F456" s="47" t="s">
        <v>1049</v>
      </c>
      <c r="G456" s="153"/>
      <c r="H456" s="64">
        <v>45</v>
      </c>
      <c r="I456" s="68">
        <f t="shared" ref="I456:I466" si="285">ROUND((100-$L$4)/100*H456,1)</f>
        <v>22.5</v>
      </c>
      <c r="J456" s="75"/>
      <c r="K456" s="85"/>
      <c r="L456" s="90"/>
      <c r="M456" s="98">
        <f t="shared" si="284"/>
        <v>0</v>
      </c>
      <c r="N456" s="51"/>
      <c r="O456" s="51"/>
      <c r="P456" s="51"/>
      <c r="Q456" s="51"/>
      <c r="S456" s="169"/>
      <c r="T456" s="171"/>
    </row>
    <row r="457" spans="1:20" s="9" customFormat="1" ht="80.45" customHeight="1" x14ac:dyDescent="0.25">
      <c r="A457" s="5">
        <f>A456+1</f>
        <v>3</v>
      </c>
      <c r="B457" s="13"/>
      <c r="C457" s="28"/>
      <c r="D457" s="34" t="s">
        <v>1018</v>
      </c>
      <c r="E457" s="50"/>
      <c r="F457" s="47" t="s">
        <v>1049</v>
      </c>
      <c r="G457" s="153"/>
      <c r="H457" s="64">
        <v>45</v>
      </c>
      <c r="I457" s="68">
        <f t="shared" si="285"/>
        <v>22.5</v>
      </c>
      <c r="J457" s="75"/>
      <c r="K457" s="85"/>
      <c r="L457" s="90"/>
      <c r="M457" s="98">
        <f t="shared" si="284"/>
        <v>0</v>
      </c>
      <c r="N457" s="51"/>
      <c r="O457" s="51"/>
      <c r="P457" s="51"/>
      <c r="Q457" s="51"/>
      <c r="S457" s="169"/>
      <c r="T457" s="171"/>
    </row>
    <row r="458" spans="1:20" s="9" customFormat="1" ht="80.45" customHeight="1" x14ac:dyDescent="0.25">
      <c r="A458" s="5">
        <f t="shared" ref="A458:A466" si="286">A457+1</f>
        <v>4</v>
      </c>
      <c r="B458" s="13"/>
      <c r="C458" s="28"/>
      <c r="D458" s="34" t="s">
        <v>1017</v>
      </c>
      <c r="E458" s="50"/>
      <c r="F458" s="47" t="s">
        <v>1049</v>
      </c>
      <c r="G458" s="153"/>
      <c r="H458" s="64">
        <v>45</v>
      </c>
      <c r="I458" s="68">
        <f t="shared" si="285"/>
        <v>22.5</v>
      </c>
      <c r="J458" s="75"/>
      <c r="K458" s="85"/>
      <c r="L458" s="90"/>
      <c r="M458" s="98">
        <f t="shared" si="284"/>
        <v>0</v>
      </c>
      <c r="N458" s="51"/>
      <c r="O458" s="51"/>
      <c r="P458" s="51"/>
      <c r="Q458" s="51"/>
      <c r="S458" s="169"/>
      <c r="T458" s="171"/>
    </row>
    <row r="459" spans="1:20" s="9" customFormat="1" ht="80.45" customHeight="1" x14ac:dyDescent="0.25">
      <c r="A459" s="5">
        <f t="shared" si="286"/>
        <v>5</v>
      </c>
      <c r="B459" s="13"/>
      <c r="C459" s="28"/>
      <c r="D459" s="34" t="s">
        <v>1016</v>
      </c>
      <c r="E459" s="50"/>
      <c r="F459" s="47" t="s">
        <v>1049</v>
      </c>
      <c r="G459" s="153"/>
      <c r="H459" s="64">
        <v>45</v>
      </c>
      <c r="I459" s="68">
        <f t="shared" si="285"/>
        <v>22.5</v>
      </c>
      <c r="J459" s="75"/>
      <c r="K459" s="85"/>
      <c r="L459" s="90"/>
      <c r="M459" s="98">
        <f t="shared" si="284"/>
        <v>0</v>
      </c>
      <c r="N459" s="51"/>
      <c r="O459" s="51"/>
      <c r="P459" s="51"/>
      <c r="Q459" s="51"/>
      <c r="S459" s="169"/>
      <c r="T459" s="171"/>
    </row>
    <row r="460" spans="1:20" s="9" customFormat="1" ht="80.45" customHeight="1" x14ac:dyDescent="0.25">
      <c r="A460" s="5">
        <f t="shared" si="286"/>
        <v>6</v>
      </c>
      <c r="B460" s="13"/>
      <c r="C460" s="28"/>
      <c r="D460" s="34" t="s">
        <v>1015</v>
      </c>
      <c r="E460" s="50"/>
      <c r="F460" s="47" t="s">
        <v>1049</v>
      </c>
      <c r="G460" s="153"/>
      <c r="H460" s="64">
        <v>45</v>
      </c>
      <c r="I460" s="68">
        <f t="shared" si="285"/>
        <v>22.5</v>
      </c>
      <c r="J460" s="75"/>
      <c r="K460" s="85"/>
      <c r="L460" s="90"/>
      <c r="M460" s="98">
        <f t="shared" si="284"/>
        <v>0</v>
      </c>
      <c r="N460" s="51"/>
      <c r="O460" s="51"/>
      <c r="P460" s="51"/>
      <c r="Q460" s="51"/>
      <c r="S460" s="169"/>
      <c r="T460" s="171"/>
    </row>
    <row r="461" spans="1:20" s="9" customFormat="1" ht="80.45" customHeight="1" x14ac:dyDescent="0.25">
      <c r="A461" s="5">
        <f t="shared" si="286"/>
        <v>7</v>
      </c>
      <c r="B461" s="13"/>
      <c r="C461" s="28"/>
      <c r="D461" s="34" t="s">
        <v>1014</v>
      </c>
      <c r="E461" s="50"/>
      <c r="F461" s="47" t="s">
        <v>1049</v>
      </c>
      <c r="G461" s="153"/>
      <c r="H461" s="64">
        <v>45</v>
      </c>
      <c r="I461" s="68">
        <f t="shared" si="285"/>
        <v>22.5</v>
      </c>
      <c r="J461" s="75"/>
      <c r="K461" s="85"/>
      <c r="L461" s="90"/>
      <c r="M461" s="98">
        <f t="shared" si="284"/>
        <v>0</v>
      </c>
      <c r="N461" s="51"/>
      <c r="O461" s="51"/>
      <c r="P461" s="51"/>
      <c r="Q461" s="51"/>
      <c r="S461" s="169"/>
      <c r="T461" s="171"/>
    </row>
    <row r="462" spans="1:20" s="9" customFormat="1" ht="80.45" customHeight="1" x14ac:dyDescent="0.25">
      <c r="A462" s="5">
        <f t="shared" si="286"/>
        <v>8</v>
      </c>
      <c r="B462" s="13"/>
      <c r="C462" s="28"/>
      <c r="D462" s="34" t="s">
        <v>292</v>
      </c>
      <c r="E462" s="50"/>
      <c r="F462" s="47" t="s">
        <v>1049</v>
      </c>
      <c r="G462" s="153"/>
      <c r="H462" s="64">
        <v>45</v>
      </c>
      <c r="I462" s="68">
        <f t="shared" si="285"/>
        <v>22.5</v>
      </c>
      <c r="J462" s="75"/>
      <c r="K462" s="85"/>
      <c r="L462" s="90"/>
      <c r="M462" s="98">
        <f t="shared" si="284"/>
        <v>0</v>
      </c>
      <c r="N462" s="51"/>
      <c r="O462" s="51"/>
      <c r="P462" s="51"/>
      <c r="Q462" s="51"/>
      <c r="S462" s="169"/>
      <c r="T462" s="171"/>
    </row>
    <row r="463" spans="1:20" s="9" customFormat="1" ht="80.45" customHeight="1" x14ac:dyDescent="0.25">
      <c r="A463" s="5">
        <f t="shared" si="286"/>
        <v>9</v>
      </c>
      <c r="B463" s="13"/>
      <c r="C463" s="28"/>
      <c r="D463" s="34" t="s">
        <v>1013</v>
      </c>
      <c r="E463" s="50"/>
      <c r="F463" s="47" t="s">
        <v>1049</v>
      </c>
      <c r="G463" s="153"/>
      <c r="H463" s="64">
        <v>45</v>
      </c>
      <c r="I463" s="68">
        <f t="shared" ref="I463:I465" si="287">ROUND((100-$L$4)/100*H463,1)</f>
        <v>22.5</v>
      </c>
      <c r="J463" s="75"/>
      <c r="K463" s="85"/>
      <c r="L463" s="90"/>
      <c r="M463" s="98">
        <f t="shared" ref="M463:M465" si="288">L463*I463</f>
        <v>0</v>
      </c>
      <c r="N463" s="51"/>
      <c r="O463" s="51"/>
      <c r="P463" s="51"/>
      <c r="Q463" s="51"/>
      <c r="S463" s="169"/>
      <c r="T463" s="171"/>
    </row>
    <row r="464" spans="1:20" s="9" customFormat="1" ht="80.45" customHeight="1" x14ac:dyDescent="0.25">
      <c r="A464" s="5">
        <f t="shared" si="286"/>
        <v>10</v>
      </c>
      <c r="B464" s="13"/>
      <c r="C464" s="28"/>
      <c r="D464" s="34" t="s">
        <v>1012</v>
      </c>
      <c r="E464" s="50"/>
      <c r="F464" s="47" t="s">
        <v>1049</v>
      </c>
      <c r="G464" s="153"/>
      <c r="H464" s="64">
        <v>45</v>
      </c>
      <c r="I464" s="68">
        <f t="shared" si="287"/>
        <v>22.5</v>
      </c>
      <c r="J464" s="75"/>
      <c r="K464" s="85"/>
      <c r="L464" s="90"/>
      <c r="M464" s="98">
        <f t="shared" si="288"/>
        <v>0</v>
      </c>
      <c r="N464" s="51"/>
      <c r="O464" s="51"/>
      <c r="P464" s="51"/>
      <c r="Q464" s="51"/>
      <c r="S464" s="169"/>
      <c r="T464" s="171"/>
    </row>
    <row r="465" spans="1:20" s="9" customFormat="1" ht="80.45" customHeight="1" x14ac:dyDescent="0.25">
      <c r="A465" s="5">
        <f t="shared" si="286"/>
        <v>11</v>
      </c>
      <c r="B465" s="13"/>
      <c r="C465" s="28"/>
      <c r="D465" s="34" t="s">
        <v>1011</v>
      </c>
      <c r="E465" s="50"/>
      <c r="F465" s="47" t="s">
        <v>1049</v>
      </c>
      <c r="G465" s="153"/>
      <c r="H465" s="64">
        <v>45</v>
      </c>
      <c r="I465" s="68">
        <f t="shared" si="287"/>
        <v>22.5</v>
      </c>
      <c r="J465" s="75"/>
      <c r="K465" s="85"/>
      <c r="L465" s="90"/>
      <c r="M465" s="98">
        <f t="shared" si="288"/>
        <v>0</v>
      </c>
      <c r="N465" s="51"/>
      <c r="O465" s="51"/>
      <c r="P465" s="51"/>
      <c r="Q465" s="51"/>
      <c r="S465" s="169"/>
      <c r="T465" s="171"/>
    </row>
    <row r="466" spans="1:20" s="9" customFormat="1" ht="80.45" customHeight="1" x14ac:dyDescent="0.25">
      <c r="A466" s="5">
        <f t="shared" si="286"/>
        <v>12</v>
      </c>
      <c r="B466" s="13"/>
      <c r="C466" s="28"/>
      <c r="D466" s="34" t="s">
        <v>308</v>
      </c>
      <c r="E466" s="50"/>
      <c r="F466" s="47" t="s">
        <v>1049</v>
      </c>
      <c r="G466" s="153"/>
      <c r="H466" s="64">
        <v>45</v>
      </c>
      <c r="I466" s="68">
        <f t="shared" si="285"/>
        <v>22.5</v>
      </c>
      <c r="J466" s="75"/>
      <c r="K466" s="85"/>
      <c r="L466" s="90"/>
      <c r="M466" s="98">
        <f t="shared" si="284"/>
        <v>0</v>
      </c>
      <c r="N466" s="51"/>
      <c r="O466" s="51"/>
      <c r="P466" s="51"/>
      <c r="Q466" s="51"/>
      <c r="S466" s="169"/>
      <c r="T466" s="171"/>
    </row>
    <row r="467" spans="1:20" s="2" customFormat="1" ht="39.75" customHeight="1" x14ac:dyDescent="0.2">
      <c r="A467" s="237" t="s">
        <v>689</v>
      </c>
      <c r="B467" s="238"/>
      <c r="C467" s="238"/>
      <c r="D467" s="238"/>
      <c r="E467" s="117"/>
      <c r="F467" s="239" t="s">
        <v>690</v>
      </c>
      <c r="G467" s="239"/>
      <c r="H467" s="239"/>
      <c r="I467" s="239"/>
      <c r="J467" s="239"/>
      <c r="K467" s="240"/>
      <c r="L467" s="94"/>
      <c r="M467" s="98"/>
      <c r="N467" s="51"/>
      <c r="O467" s="51"/>
      <c r="P467" s="51"/>
      <c r="Q467" s="51"/>
      <c r="S467" s="51"/>
      <c r="T467" s="51"/>
    </row>
    <row r="468" spans="1:20" s="2" customFormat="1" ht="81" customHeight="1" x14ac:dyDescent="0.25">
      <c r="A468" s="5">
        <v>1</v>
      </c>
      <c r="B468" s="13"/>
      <c r="C468" s="24" t="s">
        <v>30</v>
      </c>
      <c r="D468" s="34" t="s">
        <v>1024</v>
      </c>
      <c r="E468" s="27"/>
      <c r="F468" s="58"/>
      <c r="G468" s="162" t="s">
        <v>1023</v>
      </c>
      <c r="H468" s="64">
        <v>48</v>
      </c>
      <c r="I468" s="68">
        <f>ROUND((100-$L$4)/100*H468,1)</f>
        <v>24</v>
      </c>
      <c r="J468" s="76" t="s">
        <v>1054</v>
      </c>
      <c r="K468" s="5">
        <v>50</v>
      </c>
      <c r="L468" s="90"/>
      <c r="M468" s="98">
        <f t="shared" ref="M468:M534" si="289">L468*I468</f>
        <v>0</v>
      </c>
      <c r="N468" s="51">
        <f>L468*3.1/50</f>
        <v>0</v>
      </c>
      <c r="O468" s="51">
        <v>4911109000</v>
      </c>
      <c r="P468" s="51">
        <f>TRUNC(L468/K468,0)*K468</f>
        <v>0</v>
      </c>
      <c r="Q468" s="215">
        <f>L468-P468</f>
        <v>0</v>
      </c>
      <c r="S468" s="51"/>
      <c r="T468" s="51"/>
    </row>
    <row r="469" spans="1:20" s="2" customFormat="1" ht="81" customHeight="1" x14ac:dyDescent="0.25">
      <c r="A469" s="5">
        <f>A468+1</f>
        <v>2</v>
      </c>
      <c r="B469" s="13" t="s">
        <v>16</v>
      </c>
      <c r="C469" s="23"/>
      <c r="D469" s="34" t="s">
        <v>252</v>
      </c>
      <c r="E469" s="27"/>
      <c r="F469" s="58"/>
      <c r="G469" s="162" t="s">
        <v>822</v>
      </c>
      <c r="H469" s="64">
        <v>48</v>
      </c>
      <c r="I469" s="68">
        <f>ROUND((100-$L$4)/100*H469,1)</f>
        <v>24</v>
      </c>
      <c r="J469" s="76" t="s">
        <v>626</v>
      </c>
      <c r="K469" s="5">
        <v>50</v>
      </c>
      <c r="L469" s="90"/>
      <c r="M469" s="98">
        <f t="shared" si="289"/>
        <v>0</v>
      </c>
      <c r="N469" s="51">
        <f t="shared" ref="N469:N534" si="290">L469*3.1/50</f>
        <v>0</v>
      </c>
      <c r="O469" s="51">
        <v>4911109000</v>
      </c>
      <c r="P469" s="51">
        <f>TRUNC(L469/K469,0)*K469</f>
        <v>0</v>
      </c>
      <c r="Q469" s="215">
        <f>L469-P469</f>
        <v>0</v>
      </c>
      <c r="S469" s="51"/>
      <c r="T469" s="51"/>
    </row>
    <row r="470" spans="1:20" s="2" customFormat="1" ht="81" customHeight="1" x14ac:dyDescent="0.25">
      <c r="A470" s="5">
        <f>A469+1</f>
        <v>3</v>
      </c>
      <c r="B470" s="13" t="s">
        <v>16</v>
      </c>
      <c r="C470" s="28"/>
      <c r="D470" s="34" t="s">
        <v>254</v>
      </c>
      <c r="E470" s="27"/>
      <c r="F470" s="58"/>
      <c r="G470" s="162" t="s">
        <v>823</v>
      </c>
      <c r="H470" s="64">
        <v>48</v>
      </c>
      <c r="I470" s="68">
        <f t="shared" ref="I470:I532" si="291">ROUND((100-$L$4)/100*H470,1)</f>
        <v>24</v>
      </c>
      <c r="J470" s="76" t="s">
        <v>624</v>
      </c>
      <c r="K470" s="5">
        <v>50</v>
      </c>
      <c r="L470" s="90"/>
      <c r="M470" s="98">
        <f t="shared" si="289"/>
        <v>0</v>
      </c>
      <c r="N470" s="51">
        <f t="shared" si="290"/>
        <v>0</v>
      </c>
      <c r="O470" s="51">
        <v>4911109000</v>
      </c>
      <c r="P470" s="51">
        <f t="shared" ref="P470:P533" si="292">TRUNC(L470/K470,0)*K470</f>
        <v>0</v>
      </c>
      <c r="Q470" s="215">
        <f t="shared" ref="Q470:Q533" si="293">L470-P470</f>
        <v>0</v>
      </c>
      <c r="S470" s="51"/>
      <c r="T470" s="51"/>
    </row>
    <row r="471" spans="1:20" s="2" customFormat="1" ht="81" customHeight="1" x14ac:dyDescent="0.25">
      <c r="A471" s="5">
        <f t="shared" ref="A471:A537" si="294">A470+1</f>
        <v>4</v>
      </c>
      <c r="B471" s="13"/>
      <c r="C471" s="24" t="s">
        <v>30</v>
      </c>
      <c r="D471" s="34" t="s">
        <v>255</v>
      </c>
      <c r="E471" s="45"/>
      <c r="F471" s="58"/>
      <c r="G471" s="153">
        <v>9785912827655</v>
      </c>
      <c r="H471" s="64">
        <v>48</v>
      </c>
      <c r="I471" s="68">
        <f t="shared" si="291"/>
        <v>24</v>
      </c>
      <c r="J471" s="76" t="s">
        <v>625</v>
      </c>
      <c r="K471" s="5">
        <v>50</v>
      </c>
      <c r="L471" s="90"/>
      <c r="M471" s="98">
        <f t="shared" si="289"/>
        <v>0</v>
      </c>
      <c r="N471" s="51">
        <f t="shared" si="290"/>
        <v>0</v>
      </c>
      <c r="O471" s="51">
        <v>4911109000</v>
      </c>
      <c r="P471" s="51">
        <f t="shared" si="292"/>
        <v>0</v>
      </c>
      <c r="Q471" s="215">
        <f t="shared" si="293"/>
        <v>0</v>
      </c>
      <c r="S471" s="51"/>
      <c r="T471" s="51"/>
    </row>
    <row r="472" spans="1:20" s="2" customFormat="1" ht="81" customHeight="1" x14ac:dyDescent="0.25">
      <c r="A472" s="5">
        <f t="shared" si="294"/>
        <v>5</v>
      </c>
      <c r="B472" s="13" t="s">
        <v>16</v>
      </c>
      <c r="C472" s="23"/>
      <c r="D472" s="34" t="s">
        <v>256</v>
      </c>
      <c r="E472" s="27"/>
      <c r="F472" s="58"/>
      <c r="G472" s="153">
        <v>9785912827662</v>
      </c>
      <c r="H472" s="64">
        <v>48</v>
      </c>
      <c r="I472" s="68">
        <f t="shared" si="291"/>
        <v>24</v>
      </c>
      <c r="J472" s="76" t="s">
        <v>627</v>
      </c>
      <c r="K472" s="5">
        <v>50</v>
      </c>
      <c r="L472" s="90"/>
      <c r="M472" s="98">
        <f t="shared" si="289"/>
        <v>0</v>
      </c>
      <c r="N472" s="51">
        <f t="shared" si="290"/>
        <v>0</v>
      </c>
      <c r="O472" s="51">
        <v>4911109000</v>
      </c>
      <c r="P472" s="51">
        <f t="shared" si="292"/>
        <v>0</v>
      </c>
      <c r="Q472" s="215">
        <f t="shared" si="293"/>
        <v>0</v>
      </c>
      <c r="S472" s="51"/>
      <c r="T472" s="51"/>
    </row>
    <row r="473" spans="1:20" s="2" customFormat="1" ht="81" customHeight="1" x14ac:dyDescent="0.25">
      <c r="A473" s="5">
        <f t="shared" si="294"/>
        <v>6</v>
      </c>
      <c r="B473" s="13" t="s">
        <v>16</v>
      </c>
      <c r="C473" s="23"/>
      <c r="D473" s="34" t="s">
        <v>257</v>
      </c>
      <c r="E473" s="27"/>
      <c r="F473" s="58"/>
      <c r="G473" s="162" t="s">
        <v>824</v>
      </c>
      <c r="H473" s="64">
        <v>48</v>
      </c>
      <c r="I473" s="68">
        <f t="shared" si="291"/>
        <v>24</v>
      </c>
      <c r="J473" s="76" t="s">
        <v>627</v>
      </c>
      <c r="K473" s="5">
        <v>50</v>
      </c>
      <c r="L473" s="90"/>
      <c r="M473" s="98">
        <f t="shared" si="289"/>
        <v>0</v>
      </c>
      <c r="N473" s="51">
        <f t="shared" si="290"/>
        <v>0</v>
      </c>
      <c r="O473" s="51">
        <v>4911109000</v>
      </c>
      <c r="P473" s="51">
        <f t="shared" si="292"/>
        <v>0</v>
      </c>
      <c r="Q473" s="215">
        <f t="shared" si="293"/>
        <v>0</v>
      </c>
      <c r="S473" s="51"/>
      <c r="T473" s="51"/>
    </row>
    <row r="474" spans="1:20" s="2" customFormat="1" ht="81" customHeight="1" x14ac:dyDescent="0.25">
      <c r="A474" s="5">
        <f t="shared" si="294"/>
        <v>7</v>
      </c>
      <c r="B474" s="13" t="s">
        <v>16</v>
      </c>
      <c r="C474" s="28"/>
      <c r="D474" s="34" t="s">
        <v>55</v>
      </c>
      <c r="E474" s="27"/>
      <c r="F474" s="58"/>
      <c r="G474" s="153">
        <v>9785912823954</v>
      </c>
      <c r="H474" s="64">
        <v>48</v>
      </c>
      <c r="I474" s="68">
        <f t="shared" si="291"/>
        <v>24</v>
      </c>
      <c r="J474" s="76" t="s">
        <v>624</v>
      </c>
      <c r="K474" s="5">
        <v>50</v>
      </c>
      <c r="L474" s="90"/>
      <c r="M474" s="98">
        <f t="shared" si="289"/>
        <v>0</v>
      </c>
      <c r="N474" s="51">
        <f t="shared" si="290"/>
        <v>0</v>
      </c>
      <c r="O474" s="51">
        <v>4911109000</v>
      </c>
      <c r="P474" s="51">
        <f t="shared" si="292"/>
        <v>0</v>
      </c>
      <c r="Q474" s="215">
        <f t="shared" si="293"/>
        <v>0</v>
      </c>
      <c r="S474" s="51"/>
      <c r="T474" s="51"/>
    </row>
    <row r="475" spans="1:20" s="2" customFormat="1" ht="81" customHeight="1" x14ac:dyDescent="0.25">
      <c r="A475" s="5">
        <f t="shared" si="294"/>
        <v>8</v>
      </c>
      <c r="B475" s="13" t="s">
        <v>16</v>
      </c>
      <c r="C475" s="23"/>
      <c r="D475" s="34" t="s">
        <v>258</v>
      </c>
      <c r="E475" s="27"/>
      <c r="F475" s="58"/>
      <c r="G475" s="162" t="s">
        <v>825</v>
      </c>
      <c r="H475" s="64">
        <v>48</v>
      </c>
      <c r="I475" s="68">
        <f t="shared" si="291"/>
        <v>24</v>
      </c>
      <c r="J475" s="76"/>
      <c r="K475" s="5">
        <v>50</v>
      </c>
      <c r="L475" s="90"/>
      <c r="M475" s="98">
        <f t="shared" si="289"/>
        <v>0</v>
      </c>
      <c r="N475" s="51">
        <f t="shared" si="290"/>
        <v>0</v>
      </c>
      <c r="O475" s="51">
        <v>4911109000</v>
      </c>
      <c r="P475" s="51">
        <f t="shared" si="292"/>
        <v>0</v>
      </c>
      <c r="Q475" s="215">
        <f t="shared" si="293"/>
        <v>0</v>
      </c>
      <c r="S475" s="51"/>
      <c r="T475" s="51"/>
    </row>
    <row r="476" spans="1:20" s="2" customFormat="1" ht="81" customHeight="1" x14ac:dyDescent="0.25">
      <c r="A476" s="5">
        <f t="shared" si="294"/>
        <v>9</v>
      </c>
      <c r="B476" s="13" t="s">
        <v>16</v>
      </c>
      <c r="C476" s="23"/>
      <c r="D476" s="34" t="s">
        <v>260</v>
      </c>
      <c r="E476" s="22"/>
      <c r="F476" s="58"/>
      <c r="G476" s="153">
        <v>9785912828423</v>
      </c>
      <c r="H476" s="64">
        <v>48</v>
      </c>
      <c r="I476" s="68">
        <f t="shared" si="291"/>
        <v>24</v>
      </c>
      <c r="J476" s="76"/>
      <c r="K476" s="5">
        <v>50</v>
      </c>
      <c r="L476" s="90"/>
      <c r="M476" s="98">
        <f t="shared" si="289"/>
        <v>0</v>
      </c>
      <c r="N476" s="51">
        <f t="shared" si="290"/>
        <v>0</v>
      </c>
      <c r="O476" s="51">
        <v>4911109000</v>
      </c>
      <c r="P476" s="51">
        <f t="shared" si="292"/>
        <v>0</v>
      </c>
      <c r="Q476" s="215">
        <f t="shared" si="293"/>
        <v>0</v>
      </c>
      <c r="S476" s="51"/>
      <c r="T476" s="51"/>
    </row>
    <row r="477" spans="1:20" s="2" customFormat="1" ht="81" customHeight="1" x14ac:dyDescent="0.25">
      <c r="A477" s="5">
        <f t="shared" si="294"/>
        <v>10</v>
      </c>
      <c r="B477" s="13" t="s">
        <v>16</v>
      </c>
      <c r="C477" s="23"/>
      <c r="D477" s="34" t="s">
        <v>261</v>
      </c>
      <c r="E477" s="22"/>
      <c r="F477" s="58"/>
      <c r="G477" s="162" t="s">
        <v>826</v>
      </c>
      <c r="H477" s="64">
        <v>48</v>
      </c>
      <c r="I477" s="68">
        <f t="shared" si="291"/>
        <v>24</v>
      </c>
      <c r="J477" s="76" t="s">
        <v>627</v>
      </c>
      <c r="K477" s="5">
        <v>50</v>
      </c>
      <c r="L477" s="90"/>
      <c r="M477" s="98">
        <f t="shared" si="289"/>
        <v>0</v>
      </c>
      <c r="N477" s="51">
        <f t="shared" si="290"/>
        <v>0</v>
      </c>
      <c r="O477" s="51">
        <v>4911109000</v>
      </c>
      <c r="P477" s="51">
        <f t="shared" si="292"/>
        <v>0</v>
      </c>
      <c r="Q477" s="215">
        <f t="shared" si="293"/>
        <v>0</v>
      </c>
      <c r="S477" s="51"/>
      <c r="T477" s="51"/>
    </row>
    <row r="478" spans="1:20" s="2" customFormat="1" ht="81" customHeight="1" x14ac:dyDescent="0.25">
      <c r="A478" s="5">
        <f t="shared" si="294"/>
        <v>11</v>
      </c>
      <c r="B478" s="13" t="s">
        <v>16</v>
      </c>
      <c r="C478" s="23"/>
      <c r="D478" s="34" t="s">
        <v>262</v>
      </c>
      <c r="E478" s="22"/>
      <c r="F478" s="58"/>
      <c r="G478" s="162" t="s">
        <v>827</v>
      </c>
      <c r="H478" s="64">
        <v>48</v>
      </c>
      <c r="I478" s="68">
        <f t="shared" si="291"/>
        <v>24</v>
      </c>
      <c r="J478" s="76" t="s">
        <v>627</v>
      </c>
      <c r="K478" s="5">
        <v>50</v>
      </c>
      <c r="L478" s="90"/>
      <c r="M478" s="98">
        <f t="shared" si="289"/>
        <v>0</v>
      </c>
      <c r="N478" s="51">
        <f t="shared" si="290"/>
        <v>0</v>
      </c>
      <c r="O478" s="51">
        <v>4911109000</v>
      </c>
      <c r="P478" s="51">
        <f t="shared" si="292"/>
        <v>0</v>
      </c>
      <c r="Q478" s="215">
        <f t="shared" si="293"/>
        <v>0</v>
      </c>
      <c r="S478" s="51"/>
      <c r="T478" s="51"/>
    </row>
    <row r="479" spans="1:20" s="2" customFormat="1" ht="81" customHeight="1" x14ac:dyDescent="0.25">
      <c r="A479" s="5">
        <f t="shared" si="294"/>
        <v>12</v>
      </c>
      <c r="B479" s="13" t="s">
        <v>16</v>
      </c>
      <c r="C479" s="23"/>
      <c r="D479" s="34" t="s">
        <v>263</v>
      </c>
      <c r="E479" s="22"/>
      <c r="F479" s="58"/>
      <c r="G479" s="162" t="s">
        <v>828</v>
      </c>
      <c r="H479" s="64">
        <v>48</v>
      </c>
      <c r="I479" s="68">
        <f t="shared" si="291"/>
        <v>24</v>
      </c>
      <c r="J479" s="76" t="s">
        <v>627</v>
      </c>
      <c r="K479" s="5">
        <v>50</v>
      </c>
      <c r="L479" s="90"/>
      <c r="M479" s="98">
        <f t="shared" si="289"/>
        <v>0</v>
      </c>
      <c r="N479" s="51">
        <f t="shared" si="290"/>
        <v>0</v>
      </c>
      <c r="O479" s="51">
        <v>4911109000</v>
      </c>
      <c r="P479" s="51">
        <f t="shared" si="292"/>
        <v>0</v>
      </c>
      <c r="Q479" s="215">
        <f t="shared" si="293"/>
        <v>0</v>
      </c>
      <c r="S479" s="51"/>
      <c r="T479" s="51"/>
    </row>
    <row r="480" spans="1:20" s="2" customFormat="1" ht="81" customHeight="1" x14ac:dyDescent="0.25">
      <c r="A480" s="5">
        <f t="shared" si="294"/>
        <v>13</v>
      </c>
      <c r="B480" s="13" t="s">
        <v>16</v>
      </c>
      <c r="C480" s="23"/>
      <c r="D480" s="34" t="s">
        <v>264</v>
      </c>
      <c r="E480" s="22"/>
      <c r="F480" s="58"/>
      <c r="G480" s="162" t="s">
        <v>829</v>
      </c>
      <c r="H480" s="64">
        <v>48</v>
      </c>
      <c r="I480" s="68">
        <f t="shared" si="291"/>
        <v>24</v>
      </c>
      <c r="J480" s="76" t="s">
        <v>627</v>
      </c>
      <c r="K480" s="5">
        <v>50</v>
      </c>
      <c r="L480" s="90"/>
      <c r="M480" s="98">
        <f t="shared" si="289"/>
        <v>0</v>
      </c>
      <c r="N480" s="51">
        <f t="shared" si="290"/>
        <v>0</v>
      </c>
      <c r="O480" s="51">
        <v>4911109000</v>
      </c>
      <c r="P480" s="51">
        <f t="shared" si="292"/>
        <v>0</v>
      </c>
      <c r="Q480" s="215">
        <f t="shared" si="293"/>
        <v>0</v>
      </c>
      <c r="S480" s="51"/>
      <c r="T480" s="51"/>
    </row>
    <row r="481" spans="1:20" s="2" customFormat="1" ht="81" customHeight="1" x14ac:dyDescent="0.25">
      <c r="A481" s="5">
        <f t="shared" si="294"/>
        <v>14</v>
      </c>
      <c r="B481" s="13" t="s">
        <v>16</v>
      </c>
      <c r="C481" s="23"/>
      <c r="D481" s="34" t="s">
        <v>265</v>
      </c>
      <c r="E481" s="27"/>
      <c r="F481" s="58"/>
      <c r="G481" s="162" t="s">
        <v>830</v>
      </c>
      <c r="H481" s="64">
        <v>48</v>
      </c>
      <c r="I481" s="68">
        <f t="shared" si="291"/>
        <v>24</v>
      </c>
      <c r="J481" s="76" t="s">
        <v>627</v>
      </c>
      <c r="K481" s="5">
        <v>50</v>
      </c>
      <c r="L481" s="90"/>
      <c r="M481" s="98">
        <f t="shared" si="289"/>
        <v>0</v>
      </c>
      <c r="N481" s="51">
        <f t="shared" si="290"/>
        <v>0</v>
      </c>
      <c r="O481" s="51">
        <v>4911109000</v>
      </c>
      <c r="P481" s="51">
        <f t="shared" si="292"/>
        <v>0</v>
      </c>
      <c r="Q481" s="215">
        <f t="shared" si="293"/>
        <v>0</v>
      </c>
      <c r="S481" s="51"/>
      <c r="T481" s="51"/>
    </row>
    <row r="482" spans="1:20" s="2" customFormat="1" ht="81" customHeight="1" x14ac:dyDescent="0.25">
      <c r="A482" s="5">
        <f t="shared" si="294"/>
        <v>15</v>
      </c>
      <c r="B482" s="13" t="s">
        <v>16</v>
      </c>
      <c r="C482" s="23"/>
      <c r="D482" s="34" t="s">
        <v>266</v>
      </c>
      <c r="E482" s="22"/>
      <c r="F482" s="58"/>
      <c r="G482" s="162" t="s">
        <v>831</v>
      </c>
      <c r="H482" s="64">
        <v>48</v>
      </c>
      <c r="I482" s="68">
        <f t="shared" si="291"/>
        <v>24</v>
      </c>
      <c r="J482" s="76" t="s">
        <v>628</v>
      </c>
      <c r="K482" s="5">
        <v>50</v>
      </c>
      <c r="L482" s="90"/>
      <c r="M482" s="98">
        <f t="shared" si="289"/>
        <v>0</v>
      </c>
      <c r="N482" s="51">
        <f t="shared" si="290"/>
        <v>0</v>
      </c>
      <c r="O482" s="51">
        <v>4911109000</v>
      </c>
      <c r="P482" s="51">
        <f t="shared" si="292"/>
        <v>0</v>
      </c>
      <c r="Q482" s="215">
        <f t="shared" si="293"/>
        <v>0</v>
      </c>
      <c r="S482" s="51"/>
      <c r="T482" s="51"/>
    </row>
    <row r="483" spans="1:20" s="2" customFormat="1" ht="81" customHeight="1" x14ac:dyDescent="0.25">
      <c r="A483" s="5">
        <f t="shared" si="294"/>
        <v>16</v>
      </c>
      <c r="B483" s="13" t="s">
        <v>16</v>
      </c>
      <c r="C483" s="23"/>
      <c r="D483" s="34" t="s">
        <v>267</v>
      </c>
      <c r="E483" s="22"/>
      <c r="F483" s="58"/>
      <c r="G483" s="162" t="s">
        <v>832</v>
      </c>
      <c r="H483" s="64">
        <v>48</v>
      </c>
      <c r="I483" s="68">
        <f t="shared" si="291"/>
        <v>24</v>
      </c>
      <c r="J483" s="76"/>
      <c r="K483" s="5">
        <v>50</v>
      </c>
      <c r="L483" s="90"/>
      <c r="M483" s="98">
        <f t="shared" si="289"/>
        <v>0</v>
      </c>
      <c r="N483" s="51">
        <f t="shared" si="290"/>
        <v>0</v>
      </c>
      <c r="O483" s="51">
        <v>4911109000</v>
      </c>
      <c r="P483" s="51">
        <f t="shared" si="292"/>
        <v>0</v>
      </c>
      <c r="Q483" s="215">
        <f t="shared" si="293"/>
        <v>0</v>
      </c>
      <c r="S483" s="51"/>
      <c r="T483" s="51"/>
    </row>
    <row r="484" spans="1:20" s="2" customFormat="1" ht="81" customHeight="1" x14ac:dyDescent="0.25">
      <c r="A484" s="5">
        <f t="shared" si="294"/>
        <v>17</v>
      </c>
      <c r="B484" s="13" t="s">
        <v>16</v>
      </c>
      <c r="C484" s="23"/>
      <c r="D484" s="34" t="s">
        <v>268</v>
      </c>
      <c r="E484" s="22"/>
      <c r="F484" s="58"/>
      <c r="G484" s="153">
        <v>9785912828225</v>
      </c>
      <c r="H484" s="64">
        <v>48</v>
      </c>
      <c r="I484" s="68">
        <f t="shared" si="291"/>
        <v>24</v>
      </c>
      <c r="J484" s="76"/>
      <c r="K484" s="5">
        <v>50</v>
      </c>
      <c r="L484" s="90"/>
      <c r="M484" s="98">
        <f t="shared" si="289"/>
        <v>0</v>
      </c>
      <c r="N484" s="51">
        <f t="shared" si="290"/>
        <v>0</v>
      </c>
      <c r="O484" s="51">
        <v>4911109000</v>
      </c>
      <c r="P484" s="51">
        <f t="shared" si="292"/>
        <v>0</v>
      </c>
      <c r="Q484" s="215">
        <f t="shared" si="293"/>
        <v>0</v>
      </c>
      <c r="S484" s="51"/>
      <c r="T484" s="51"/>
    </row>
    <row r="485" spans="1:20" s="2" customFormat="1" ht="81" customHeight="1" x14ac:dyDescent="0.25">
      <c r="A485" s="5">
        <f t="shared" si="294"/>
        <v>18</v>
      </c>
      <c r="B485" s="13"/>
      <c r="C485" s="28"/>
      <c r="D485" s="34" t="s">
        <v>269</v>
      </c>
      <c r="E485" s="27"/>
      <c r="F485" s="58"/>
      <c r="G485" s="153">
        <v>9785912820182</v>
      </c>
      <c r="H485" s="64">
        <v>48</v>
      </c>
      <c r="I485" s="68">
        <f t="shared" si="291"/>
        <v>24</v>
      </c>
      <c r="J485" s="76" t="s">
        <v>624</v>
      </c>
      <c r="K485" s="5">
        <v>50</v>
      </c>
      <c r="L485" s="90"/>
      <c r="M485" s="98">
        <f t="shared" si="289"/>
        <v>0</v>
      </c>
      <c r="N485" s="51">
        <f t="shared" si="290"/>
        <v>0</v>
      </c>
      <c r="O485" s="51">
        <v>4911109000</v>
      </c>
      <c r="P485" s="51">
        <f t="shared" si="292"/>
        <v>0</v>
      </c>
      <c r="Q485" s="215">
        <f t="shared" si="293"/>
        <v>0</v>
      </c>
      <c r="S485" s="51"/>
      <c r="T485" s="51"/>
    </row>
    <row r="486" spans="1:20" s="2" customFormat="1" ht="81" customHeight="1" x14ac:dyDescent="0.25">
      <c r="A486" s="5">
        <f t="shared" si="294"/>
        <v>19</v>
      </c>
      <c r="B486" s="13" t="s">
        <v>16</v>
      </c>
      <c r="C486" s="23"/>
      <c r="D486" s="34" t="s">
        <v>270</v>
      </c>
      <c r="E486" s="22"/>
      <c r="F486" s="58"/>
      <c r="G486" s="162" t="s">
        <v>833</v>
      </c>
      <c r="H486" s="64">
        <v>48</v>
      </c>
      <c r="I486" s="68">
        <f t="shared" si="291"/>
        <v>24</v>
      </c>
      <c r="J486" s="76"/>
      <c r="K486" s="5">
        <v>50</v>
      </c>
      <c r="L486" s="90"/>
      <c r="M486" s="98">
        <f t="shared" si="289"/>
        <v>0</v>
      </c>
      <c r="N486" s="51">
        <f t="shared" si="290"/>
        <v>0</v>
      </c>
      <c r="O486" s="51">
        <v>4911109000</v>
      </c>
      <c r="P486" s="51">
        <f t="shared" si="292"/>
        <v>0</v>
      </c>
      <c r="Q486" s="215">
        <f t="shared" si="293"/>
        <v>0</v>
      </c>
      <c r="S486" s="51"/>
      <c r="T486" s="51"/>
    </row>
    <row r="487" spans="1:20" s="2" customFormat="1" ht="81" customHeight="1" x14ac:dyDescent="0.25">
      <c r="A487" s="5">
        <f t="shared" si="294"/>
        <v>20</v>
      </c>
      <c r="B487" s="13" t="s">
        <v>16</v>
      </c>
      <c r="C487" s="24" t="s">
        <v>30</v>
      </c>
      <c r="D487" s="34" t="s">
        <v>271</v>
      </c>
      <c r="E487" s="27"/>
      <c r="F487" s="58"/>
      <c r="G487" s="153">
        <v>9785912827716</v>
      </c>
      <c r="H487" s="64">
        <v>48</v>
      </c>
      <c r="I487" s="68">
        <f t="shared" si="291"/>
        <v>24</v>
      </c>
      <c r="J487" s="76" t="s">
        <v>625</v>
      </c>
      <c r="K487" s="5">
        <v>50</v>
      </c>
      <c r="L487" s="90"/>
      <c r="M487" s="98">
        <f t="shared" si="289"/>
        <v>0</v>
      </c>
      <c r="N487" s="51">
        <f t="shared" si="290"/>
        <v>0</v>
      </c>
      <c r="O487" s="51">
        <v>4911109000</v>
      </c>
      <c r="P487" s="51">
        <f t="shared" si="292"/>
        <v>0</v>
      </c>
      <c r="Q487" s="215">
        <f t="shared" si="293"/>
        <v>0</v>
      </c>
      <c r="S487" s="51"/>
      <c r="T487" s="51"/>
    </row>
    <row r="488" spans="1:20" s="2" customFormat="1" ht="81" customHeight="1" x14ac:dyDescent="0.25">
      <c r="A488" s="5">
        <f t="shared" si="294"/>
        <v>21</v>
      </c>
      <c r="B488" s="13" t="s">
        <v>16</v>
      </c>
      <c r="C488" s="23"/>
      <c r="D488" s="34" t="s">
        <v>272</v>
      </c>
      <c r="E488" s="27"/>
      <c r="F488" s="58"/>
      <c r="G488" s="153">
        <v>9785912820083</v>
      </c>
      <c r="H488" s="64">
        <v>48</v>
      </c>
      <c r="I488" s="68">
        <f t="shared" si="291"/>
        <v>24</v>
      </c>
      <c r="J488" s="76" t="s">
        <v>628</v>
      </c>
      <c r="K488" s="5">
        <v>50</v>
      </c>
      <c r="L488" s="90"/>
      <c r="M488" s="98">
        <f t="shared" si="289"/>
        <v>0</v>
      </c>
      <c r="N488" s="51">
        <f t="shared" si="290"/>
        <v>0</v>
      </c>
      <c r="O488" s="51">
        <v>4911109000</v>
      </c>
      <c r="P488" s="51">
        <f t="shared" si="292"/>
        <v>0</v>
      </c>
      <c r="Q488" s="215">
        <f t="shared" si="293"/>
        <v>0</v>
      </c>
      <c r="S488" s="51"/>
      <c r="T488" s="51"/>
    </row>
    <row r="489" spans="1:20" s="2" customFormat="1" ht="81" customHeight="1" x14ac:dyDescent="0.25">
      <c r="A489" s="5">
        <f t="shared" si="294"/>
        <v>22</v>
      </c>
      <c r="B489" s="13" t="s">
        <v>16</v>
      </c>
      <c r="C489" s="23"/>
      <c r="D489" s="34" t="s">
        <v>273</v>
      </c>
      <c r="E489" s="45"/>
      <c r="F489" s="58"/>
      <c r="G489" s="162" t="s">
        <v>834</v>
      </c>
      <c r="H489" s="64">
        <v>48</v>
      </c>
      <c r="I489" s="68">
        <f t="shared" si="291"/>
        <v>24</v>
      </c>
      <c r="J489" s="76" t="s">
        <v>627</v>
      </c>
      <c r="K489" s="5">
        <v>50</v>
      </c>
      <c r="L489" s="90"/>
      <c r="M489" s="98">
        <f t="shared" si="289"/>
        <v>0</v>
      </c>
      <c r="N489" s="51">
        <f t="shared" si="290"/>
        <v>0</v>
      </c>
      <c r="O489" s="51">
        <v>4911109000</v>
      </c>
      <c r="P489" s="51">
        <f t="shared" si="292"/>
        <v>0</v>
      </c>
      <c r="Q489" s="215">
        <f t="shared" si="293"/>
        <v>0</v>
      </c>
      <c r="S489" s="51"/>
      <c r="T489" s="51"/>
    </row>
    <row r="490" spans="1:20" s="2" customFormat="1" ht="81" customHeight="1" x14ac:dyDescent="0.25">
      <c r="A490" s="5">
        <f t="shared" si="294"/>
        <v>23</v>
      </c>
      <c r="B490" s="13" t="s">
        <v>16</v>
      </c>
      <c r="C490" s="23"/>
      <c r="D490" s="34" t="s">
        <v>274</v>
      </c>
      <c r="E490" s="29"/>
      <c r="F490" s="58"/>
      <c r="G490" s="162" t="s">
        <v>835</v>
      </c>
      <c r="H490" s="64">
        <v>48</v>
      </c>
      <c r="I490" s="68">
        <f t="shared" si="291"/>
        <v>24</v>
      </c>
      <c r="J490" s="76" t="s">
        <v>628</v>
      </c>
      <c r="K490" s="5">
        <v>50</v>
      </c>
      <c r="L490" s="90"/>
      <c r="M490" s="98">
        <f t="shared" si="289"/>
        <v>0</v>
      </c>
      <c r="N490" s="51">
        <f t="shared" si="290"/>
        <v>0</v>
      </c>
      <c r="O490" s="51">
        <v>4911109000</v>
      </c>
      <c r="P490" s="51">
        <f t="shared" si="292"/>
        <v>0</v>
      </c>
      <c r="Q490" s="215">
        <f t="shared" si="293"/>
        <v>0</v>
      </c>
      <c r="S490" s="51"/>
      <c r="T490" s="51"/>
    </row>
    <row r="491" spans="1:20" s="2" customFormat="1" ht="81" customHeight="1" x14ac:dyDescent="0.25">
      <c r="A491" s="5">
        <f t="shared" si="294"/>
        <v>24</v>
      </c>
      <c r="B491" s="13" t="s">
        <v>16</v>
      </c>
      <c r="C491" s="23"/>
      <c r="D491" s="34" t="s">
        <v>275</v>
      </c>
      <c r="E491" s="45"/>
      <c r="F491" s="58"/>
      <c r="G491" s="153">
        <v>9785912828416</v>
      </c>
      <c r="H491" s="64">
        <v>48</v>
      </c>
      <c r="I491" s="68">
        <f t="shared" si="291"/>
        <v>24</v>
      </c>
      <c r="J491" s="76"/>
      <c r="K491" s="5">
        <v>50</v>
      </c>
      <c r="L491" s="90"/>
      <c r="M491" s="98">
        <f t="shared" si="289"/>
        <v>0</v>
      </c>
      <c r="N491" s="51">
        <f t="shared" si="290"/>
        <v>0</v>
      </c>
      <c r="O491" s="51">
        <v>4911109000</v>
      </c>
      <c r="P491" s="51">
        <f t="shared" si="292"/>
        <v>0</v>
      </c>
      <c r="Q491" s="215">
        <f t="shared" si="293"/>
        <v>0</v>
      </c>
      <c r="S491" s="51"/>
      <c r="T491" s="51"/>
    </row>
    <row r="492" spans="1:20" s="2" customFormat="1" ht="100.5" customHeight="1" thickBot="1" x14ac:dyDescent="0.3">
      <c r="A492" s="214"/>
      <c r="B492" s="213"/>
      <c r="C492" s="205"/>
      <c r="D492" s="250" t="s">
        <v>1048</v>
      </c>
      <c r="E492" s="251"/>
      <c r="F492" s="252"/>
      <c r="G492" s="250" t="s">
        <v>1052</v>
      </c>
      <c r="H492" s="251"/>
      <c r="I492" s="251"/>
      <c r="J492" s="251"/>
      <c r="K492" s="251"/>
      <c r="L492" s="231"/>
      <c r="M492" s="232"/>
      <c r="N492" s="51"/>
      <c r="O492" s="51"/>
      <c r="P492" s="51" t="e">
        <f t="shared" si="292"/>
        <v>#DIV/0!</v>
      </c>
      <c r="Q492" s="215" t="e">
        <f t="shared" si="293"/>
        <v>#DIV/0!</v>
      </c>
      <c r="S492" s="51"/>
      <c r="T492" s="51"/>
    </row>
    <row r="493" spans="1:20" s="2" customFormat="1" ht="81" customHeight="1" thickTop="1" x14ac:dyDescent="0.25">
      <c r="A493" s="198">
        <f>A491+1</f>
        <v>25</v>
      </c>
      <c r="B493" s="178" t="s">
        <v>16</v>
      </c>
      <c r="C493" s="204"/>
      <c r="D493" s="202" t="s">
        <v>276</v>
      </c>
      <c r="E493" s="207"/>
      <c r="F493" s="206" t="s">
        <v>567</v>
      </c>
      <c r="G493" s="208" t="s">
        <v>836</v>
      </c>
      <c r="H493" s="209">
        <v>11.3</v>
      </c>
      <c r="I493" s="210">
        <f t="shared" si="291"/>
        <v>5.7</v>
      </c>
      <c r="J493" s="211" t="s">
        <v>627</v>
      </c>
      <c r="K493" s="177">
        <v>50</v>
      </c>
      <c r="L493" s="91"/>
      <c r="M493" s="212">
        <f t="shared" si="289"/>
        <v>0</v>
      </c>
      <c r="N493" s="51">
        <f t="shared" si="290"/>
        <v>0</v>
      </c>
      <c r="O493" s="51">
        <v>4911109000</v>
      </c>
      <c r="P493" s="51">
        <f t="shared" si="292"/>
        <v>0</v>
      </c>
      <c r="Q493" s="215">
        <f t="shared" si="293"/>
        <v>0</v>
      </c>
      <c r="S493" s="51"/>
      <c r="T493" s="51"/>
    </row>
    <row r="494" spans="1:20" s="2" customFormat="1" ht="81" customHeight="1" x14ac:dyDescent="0.25">
      <c r="A494" s="5">
        <f t="shared" si="294"/>
        <v>26</v>
      </c>
      <c r="B494" s="13" t="s">
        <v>16</v>
      </c>
      <c r="C494" s="23"/>
      <c r="D494" s="34" t="s">
        <v>277</v>
      </c>
      <c r="E494" s="29"/>
      <c r="F494" s="47" t="s">
        <v>568</v>
      </c>
      <c r="G494" s="162" t="s">
        <v>837</v>
      </c>
      <c r="H494" s="64">
        <v>11.3</v>
      </c>
      <c r="I494" s="68">
        <f t="shared" si="291"/>
        <v>5.7</v>
      </c>
      <c r="J494" s="76" t="s">
        <v>627</v>
      </c>
      <c r="K494" s="5">
        <v>50</v>
      </c>
      <c r="L494" s="90"/>
      <c r="M494" s="98">
        <f t="shared" si="289"/>
        <v>0</v>
      </c>
      <c r="N494" s="51">
        <f t="shared" si="290"/>
        <v>0</v>
      </c>
      <c r="O494" s="51">
        <v>4911109000</v>
      </c>
      <c r="P494" s="51">
        <f t="shared" si="292"/>
        <v>0</v>
      </c>
      <c r="Q494" s="215">
        <f t="shared" si="293"/>
        <v>0</v>
      </c>
      <c r="S494" s="51"/>
      <c r="T494" s="51"/>
    </row>
    <row r="495" spans="1:20" s="2" customFormat="1" ht="81" customHeight="1" x14ac:dyDescent="0.25">
      <c r="A495" s="5">
        <f t="shared" si="294"/>
        <v>27</v>
      </c>
      <c r="B495" s="13" t="s">
        <v>16</v>
      </c>
      <c r="C495" s="23"/>
      <c r="D495" s="34" t="s">
        <v>278</v>
      </c>
      <c r="E495" s="22"/>
      <c r="F495" s="47" t="s">
        <v>567</v>
      </c>
      <c r="G495" s="162" t="s">
        <v>838</v>
      </c>
      <c r="H495" s="64">
        <v>11.3</v>
      </c>
      <c r="I495" s="68">
        <f t="shared" si="291"/>
        <v>5.7</v>
      </c>
      <c r="J495" s="76" t="s">
        <v>627</v>
      </c>
      <c r="K495" s="5">
        <v>50</v>
      </c>
      <c r="L495" s="90"/>
      <c r="M495" s="98">
        <f t="shared" si="289"/>
        <v>0</v>
      </c>
      <c r="N495" s="51">
        <f t="shared" si="290"/>
        <v>0</v>
      </c>
      <c r="O495" s="51">
        <v>4911109000</v>
      </c>
      <c r="P495" s="51">
        <f t="shared" si="292"/>
        <v>0</v>
      </c>
      <c r="Q495" s="215">
        <f t="shared" si="293"/>
        <v>0</v>
      </c>
      <c r="S495" s="51"/>
      <c r="T495" s="51"/>
    </row>
    <row r="496" spans="1:20" s="2" customFormat="1" ht="81" customHeight="1" x14ac:dyDescent="0.25">
      <c r="A496" s="5">
        <f t="shared" si="294"/>
        <v>28</v>
      </c>
      <c r="B496" s="13" t="s">
        <v>16</v>
      </c>
      <c r="C496" s="23"/>
      <c r="D496" s="34" t="s">
        <v>279</v>
      </c>
      <c r="E496" s="22"/>
      <c r="F496" s="47" t="s">
        <v>567</v>
      </c>
      <c r="G496" s="162" t="s">
        <v>839</v>
      </c>
      <c r="H496" s="64">
        <v>11.3</v>
      </c>
      <c r="I496" s="68">
        <f t="shared" si="291"/>
        <v>5.7</v>
      </c>
      <c r="J496" s="76" t="s">
        <v>627</v>
      </c>
      <c r="K496" s="5">
        <v>50</v>
      </c>
      <c r="L496" s="90"/>
      <c r="M496" s="98">
        <f t="shared" si="289"/>
        <v>0</v>
      </c>
      <c r="N496" s="51">
        <f t="shared" si="290"/>
        <v>0</v>
      </c>
      <c r="O496" s="51">
        <v>4911109000</v>
      </c>
      <c r="P496" s="51">
        <f t="shared" si="292"/>
        <v>0</v>
      </c>
      <c r="Q496" s="215">
        <f t="shared" si="293"/>
        <v>0</v>
      </c>
      <c r="S496" s="51"/>
      <c r="T496" s="51"/>
    </row>
    <row r="497" spans="1:20" s="2" customFormat="1" ht="81" customHeight="1" x14ac:dyDescent="0.25">
      <c r="A497" s="5">
        <f t="shared" si="294"/>
        <v>29</v>
      </c>
      <c r="B497" s="13" t="s">
        <v>16</v>
      </c>
      <c r="C497" s="23"/>
      <c r="D497" s="34" t="s">
        <v>280</v>
      </c>
      <c r="E497" s="29"/>
      <c r="F497" s="47" t="s">
        <v>568</v>
      </c>
      <c r="G497" s="162" t="s">
        <v>840</v>
      </c>
      <c r="H497" s="64">
        <v>11.3</v>
      </c>
      <c r="I497" s="68">
        <f t="shared" si="291"/>
        <v>5.7</v>
      </c>
      <c r="J497" s="76" t="s">
        <v>627</v>
      </c>
      <c r="K497" s="5">
        <v>50</v>
      </c>
      <c r="L497" s="90"/>
      <c r="M497" s="98">
        <f t="shared" si="289"/>
        <v>0</v>
      </c>
      <c r="N497" s="51">
        <f t="shared" si="290"/>
        <v>0</v>
      </c>
      <c r="O497" s="51">
        <v>4911109000</v>
      </c>
      <c r="P497" s="51">
        <f t="shared" si="292"/>
        <v>0</v>
      </c>
      <c r="Q497" s="215">
        <f t="shared" si="293"/>
        <v>0</v>
      </c>
      <c r="S497" s="51"/>
      <c r="T497" s="51"/>
    </row>
    <row r="498" spans="1:20" s="2" customFormat="1" ht="81" customHeight="1" x14ac:dyDescent="0.25">
      <c r="A498" s="5">
        <f t="shared" si="294"/>
        <v>30</v>
      </c>
      <c r="B498" s="13" t="s">
        <v>16</v>
      </c>
      <c r="C498" s="23"/>
      <c r="D498" s="34" t="s">
        <v>281</v>
      </c>
      <c r="E498" s="22"/>
      <c r="F498" s="47" t="s">
        <v>567</v>
      </c>
      <c r="G498" s="162" t="s">
        <v>841</v>
      </c>
      <c r="H498" s="64">
        <v>11.3</v>
      </c>
      <c r="I498" s="68">
        <f t="shared" si="291"/>
        <v>5.7</v>
      </c>
      <c r="J498" s="76" t="s">
        <v>627</v>
      </c>
      <c r="K498" s="5">
        <v>50</v>
      </c>
      <c r="L498" s="90"/>
      <c r="M498" s="98">
        <f t="shared" si="289"/>
        <v>0</v>
      </c>
      <c r="N498" s="51">
        <f t="shared" si="290"/>
        <v>0</v>
      </c>
      <c r="O498" s="51">
        <v>4911109000</v>
      </c>
      <c r="P498" s="51">
        <f t="shared" si="292"/>
        <v>0</v>
      </c>
      <c r="Q498" s="215">
        <f t="shared" si="293"/>
        <v>0</v>
      </c>
      <c r="S498" s="51"/>
      <c r="T498" s="51"/>
    </row>
    <row r="499" spans="1:20" s="2" customFormat="1" ht="81" customHeight="1" x14ac:dyDescent="0.25">
      <c r="A499" s="5">
        <f t="shared" si="294"/>
        <v>31</v>
      </c>
      <c r="B499" s="13" t="s">
        <v>16</v>
      </c>
      <c r="C499" s="23"/>
      <c r="D499" s="34" t="s">
        <v>282</v>
      </c>
      <c r="E499" s="29"/>
      <c r="F499" s="47" t="s">
        <v>568</v>
      </c>
      <c r="G499" s="162" t="s">
        <v>842</v>
      </c>
      <c r="H499" s="64">
        <v>11.3</v>
      </c>
      <c r="I499" s="68">
        <f t="shared" si="291"/>
        <v>5.7</v>
      </c>
      <c r="J499" s="76" t="s">
        <v>627</v>
      </c>
      <c r="K499" s="5">
        <v>50</v>
      </c>
      <c r="L499" s="90"/>
      <c r="M499" s="98">
        <f t="shared" si="289"/>
        <v>0</v>
      </c>
      <c r="N499" s="51">
        <f t="shared" si="290"/>
        <v>0</v>
      </c>
      <c r="O499" s="51">
        <v>4911109000</v>
      </c>
      <c r="P499" s="51">
        <f t="shared" si="292"/>
        <v>0</v>
      </c>
      <c r="Q499" s="215">
        <f t="shared" si="293"/>
        <v>0</v>
      </c>
      <c r="S499" s="51"/>
      <c r="T499" s="51"/>
    </row>
    <row r="500" spans="1:20" s="2" customFormat="1" ht="81" customHeight="1" x14ac:dyDescent="0.25">
      <c r="A500" s="5">
        <f t="shared" si="294"/>
        <v>32</v>
      </c>
      <c r="B500" s="13" t="s">
        <v>16</v>
      </c>
      <c r="C500" s="23"/>
      <c r="D500" s="34" t="s">
        <v>283</v>
      </c>
      <c r="E500" s="22"/>
      <c r="F500" s="47" t="s">
        <v>567</v>
      </c>
      <c r="G500" s="162" t="s">
        <v>843</v>
      </c>
      <c r="H500" s="64">
        <v>11.3</v>
      </c>
      <c r="I500" s="68">
        <f t="shared" si="291"/>
        <v>5.7</v>
      </c>
      <c r="J500" s="76" t="s">
        <v>627</v>
      </c>
      <c r="K500" s="5">
        <v>50</v>
      </c>
      <c r="L500" s="90"/>
      <c r="M500" s="98">
        <f t="shared" si="289"/>
        <v>0</v>
      </c>
      <c r="N500" s="51">
        <f t="shared" si="290"/>
        <v>0</v>
      </c>
      <c r="O500" s="51">
        <v>4911109000</v>
      </c>
      <c r="P500" s="51">
        <f t="shared" si="292"/>
        <v>0</v>
      </c>
      <c r="Q500" s="215">
        <f t="shared" si="293"/>
        <v>0</v>
      </c>
      <c r="R500" s="185"/>
      <c r="S500" s="51"/>
      <c r="T500" s="51"/>
    </row>
    <row r="501" spans="1:20" s="2" customFormat="1" ht="81" customHeight="1" x14ac:dyDescent="0.25">
      <c r="A501" s="5">
        <f t="shared" si="294"/>
        <v>33</v>
      </c>
      <c r="B501" s="13" t="s">
        <v>16</v>
      </c>
      <c r="C501" s="23"/>
      <c r="D501" s="34" t="s">
        <v>284</v>
      </c>
      <c r="E501" s="22"/>
      <c r="F501" s="47" t="s">
        <v>567</v>
      </c>
      <c r="G501" s="162" t="s">
        <v>844</v>
      </c>
      <c r="H501" s="64">
        <v>11.3</v>
      </c>
      <c r="I501" s="68">
        <f t="shared" si="291"/>
        <v>5.7</v>
      </c>
      <c r="J501" s="76" t="s">
        <v>627</v>
      </c>
      <c r="K501" s="5">
        <v>50</v>
      </c>
      <c r="L501" s="90"/>
      <c r="M501" s="98">
        <f t="shared" si="289"/>
        <v>0</v>
      </c>
      <c r="N501" s="51">
        <f t="shared" si="290"/>
        <v>0</v>
      </c>
      <c r="O501" s="51">
        <v>4911109000</v>
      </c>
      <c r="P501" s="51">
        <f t="shared" si="292"/>
        <v>0</v>
      </c>
      <c r="Q501" s="215">
        <f t="shared" si="293"/>
        <v>0</v>
      </c>
      <c r="S501" s="51"/>
      <c r="T501" s="51"/>
    </row>
    <row r="502" spans="1:20" s="2" customFormat="1" ht="81" customHeight="1" x14ac:dyDescent="0.25">
      <c r="A502" s="5">
        <f t="shared" si="294"/>
        <v>34</v>
      </c>
      <c r="B502" s="13" t="s">
        <v>16</v>
      </c>
      <c r="C502" s="23"/>
      <c r="D502" s="34" t="s">
        <v>285</v>
      </c>
      <c r="E502" s="29"/>
      <c r="F502" s="47" t="s">
        <v>567</v>
      </c>
      <c r="G502" s="162" t="s">
        <v>845</v>
      </c>
      <c r="H502" s="64">
        <v>11.3</v>
      </c>
      <c r="I502" s="68">
        <f t="shared" si="291"/>
        <v>5.7</v>
      </c>
      <c r="J502" s="76" t="s">
        <v>627</v>
      </c>
      <c r="K502" s="5">
        <v>50</v>
      </c>
      <c r="L502" s="90"/>
      <c r="M502" s="98">
        <f t="shared" si="289"/>
        <v>0</v>
      </c>
      <c r="N502" s="51">
        <f t="shared" si="290"/>
        <v>0</v>
      </c>
      <c r="O502" s="51">
        <v>4911109000</v>
      </c>
      <c r="P502" s="51">
        <f t="shared" si="292"/>
        <v>0</v>
      </c>
      <c r="Q502" s="215">
        <f t="shared" si="293"/>
        <v>0</v>
      </c>
      <c r="S502" s="51"/>
      <c r="T502" s="51"/>
    </row>
    <row r="503" spans="1:20" s="2" customFormat="1" ht="81" customHeight="1" x14ac:dyDescent="0.25">
      <c r="A503" s="5">
        <f t="shared" si="294"/>
        <v>35</v>
      </c>
      <c r="B503" s="13" t="s">
        <v>16</v>
      </c>
      <c r="C503" s="23"/>
      <c r="D503" s="34" t="s">
        <v>286</v>
      </c>
      <c r="E503" s="22"/>
      <c r="F503" s="47" t="s">
        <v>567</v>
      </c>
      <c r="G503" s="162" t="s">
        <v>846</v>
      </c>
      <c r="H503" s="64">
        <v>11.3</v>
      </c>
      <c r="I503" s="68">
        <f t="shared" si="291"/>
        <v>5.7</v>
      </c>
      <c r="J503" s="76" t="s">
        <v>627</v>
      </c>
      <c r="K503" s="5">
        <v>50</v>
      </c>
      <c r="L503" s="90"/>
      <c r="M503" s="98">
        <f t="shared" si="289"/>
        <v>0</v>
      </c>
      <c r="N503" s="51">
        <f t="shared" si="290"/>
        <v>0</v>
      </c>
      <c r="O503" s="51">
        <v>4911109000</v>
      </c>
      <c r="P503" s="51">
        <f t="shared" si="292"/>
        <v>0</v>
      </c>
      <c r="Q503" s="215">
        <f t="shared" si="293"/>
        <v>0</v>
      </c>
      <c r="S503" s="51"/>
      <c r="T503" s="51"/>
    </row>
    <row r="504" spans="1:20" s="2" customFormat="1" ht="81" customHeight="1" x14ac:dyDescent="0.25">
      <c r="A504" s="5">
        <f t="shared" si="294"/>
        <v>36</v>
      </c>
      <c r="B504" s="13" t="s">
        <v>16</v>
      </c>
      <c r="C504" s="23"/>
      <c r="D504" s="34" t="s">
        <v>287</v>
      </c>
      <c r="E504" s="29"/>
      <c r="F504" s="47" t="s">
        <v>567</v>
      </c>
      <c r="G504" s="162" t="s">
        <v>847</v>
      </c>
      <c r="H504" s="64">
        <v>11.3</v>
      </c>
      <c r="I504" s="68">
        <f t="shared" si="291"/>
        <v>5.7</v>
      </c>
      <c r="J504" s="76" t="s">
        <v>627</v>
      </c>
      <c r="K504" s="5">
        <v>50</v>
      </c>
      <c r="L504" s="90"/>
      <c r="M504" s="98">
        <f t="shared" si="289"/>
        <v>0</v>
      </c>
      <c r="N504" s="51">
        <f t="shared" si="290"/>
        <v>0</v>
      </c>
      <c r="O504" s="51">
        <v>4911109000</v>
      </c>
      <c r="P504" s="51">
        <f t="shared" si="292"/>
        <v>0</v>
      </c>
      <c r="Q504" s="215">
        <f t="shared" si="293"/>
        <v>0</v>
      </c>
      <c r="S504" s="51"/>
      <c r="T504" s="51"/>
    </row>
    <row r="505" spans="1:20" s="2" customFormat="1" ht="81" customHeight="1" x14ac:dyDescent="0.25">
      <c r="A505" s="5">
        <f t="shared" si="294"/>
        <v>37</v>
      </c>
      <c r="B505" s="13" t="s">
        <v>16</v>
      </c>
      <c r="C505" s="23"/>
      <c r="D505" s="34" t="s">
        <v>288</v>
      </c>
      <c r="E505" s="22"/>
      <c r="F505" s="47" t="s">
        <v>567</v>
      </c>
      <c r="G505" s="162" t="s">
        <v>848</v>
      </c>
      <c r="H505" s="64">
        <v>11.3</v>
      </c>
      <c r="I505" s="68">
        <f t="shared" si="291"/>
        <v>5.7</v>
      </c>
      <c r="J505" s="76" t="s">
        <v>627</v>
      </c>
      <c r="K505" s="5">
        <v>50</v>
      </c>
      <c r="L505" s="90"/>
      <c r="M505" s="98">
        <f t="shared" si="289"/>
        <v>0</v>
      </c>
      <c r="N505" s="51">
        <f t="shared" si="290"/>
        <v>0</v>
      </c>
      <c r="O505" s="51">
        <v>4911109000</v>
      </c>
      <c r="P505" s="51">
        <f t="shared" si="292"/>
        <v>0</v>
      </c>
      <c r="Q505" s="215">
        <f t="shared" si="293"/>
        <v>0</v>
      </c>
      <c r="S505" s="51"/>
      <c r="T505" s="51"/>
    </row>
    <row r="506" spans="1:20" s="2" customFormat="1" ht="81" customHeight="1" x14ac:dyDescent="0.25">
      <c r="A506" s="5">
        <f t="shared" si="294"/>
        <v>38</v>
      </c>
      <c r="B506" s="13" t="s">
        <v>16</v>
      </c>
      <c r="C506" s="23"/>
      <c r="D506" s="34" t="s">
        <v>289</v>
      </c>
      <c r="E506" s="29"/>
      <c r="F506" s="47" t="s">
        <v>567</v>
      </c>
      <c r="G506" s="162" t="s">
        <v>849</v>
      </c>
      <c r="H506" s="64">
        <v>11.3</v>
      </c>
      <c r="I506" s="68">
        <f t="shared" si="291"/>
        <v>5.7</v>
      </c>
      <c r="J506" s="76" t="s">
        <v>627</v>
      </c>
      <c r="K506" s="5">
        <v>50</v>
      </c>
      <c r="L506" s="90"/>
      <c r="M506" s="98">
        <f t="shared" si="289"/>
        <v>0</v>
      </c>
      <c r="N506" s="51">
        <f t="shared" si="290"/>
        <v>0</v>
      </c>
      <c r="O506" s="51">
        <v>4911109000</v>
      </c>
      <c r="P506" s="51">
        <f t="shared" si="292"/>
        <v>0</v>
      </c>
      <c r="Q506" s="215">
        <f t="shared" si="293"/>
        <v>0</v>
      </c>
      <c r="S506" s="51"/>
      <c r="T506" s="51"/>
    </row>
    <row r="507" spans="1:20" s="2" customFormat="1" ht="81" customHeight="1" thickBot="1" x14ac:dyDescent="0.3">
      <c r="A507" s="5">
        <f t="shared" si="294"/>
        <v>39</v>
      </c>
      <c r="B507" s="13" t="s">
        <v>16</v>
      </c>
      <c r="C507" s="175"/>
      <c r="D507" s="176" t="s">
        <v>290</v>
      </c>
      <c r="E507" s="203"/>
      <c r="F507" s="192" t="s">
        <v>567</v>
      </c>
      <c r="G507" s="186" t="s">
        <v>850</v>
      </c>
      <c r="H507" s="187">
        <v>11.3</v>
      </c>
      <c r="I507" s="189">
        <f t="shared" si="291"/>
        <v>5.7</v>
      </c>
      <c r="J507" s="188" t="s">
        <v>627</v>
      </c>
      <c r="K507" s="190">
        <v>50</v>
      </c>
      <c r="L507" s="199"/>
      <c r="M507" s="191">
        <f t="shared" si="289"/>
        <v>0</v>
      </c>
      <c r="N507" s="51">
        <f t="shared" si="290"/>
        <v>0</v>
      </c>
      <c r="O507" s="51">
        <v>4911109000</v>
      </c>
      <c r="P507" s="51">
        <f t="shared" si="292"/>
        <v>0</v>
      </c>
      <c r="Q507" s="215">
        <f t="shared" si="293"/>
        <v>0</v>
      </c>
      <c r="S507" s="51"/>
      <c r="T507" s="51"/>
    </row>
    <row r="508" spans="1:20" s="2" customFormat="1" ht="81" customHeight="1" thickTop="1" x14ac:dyDescent="0.25">
      <c r="A508" s="5">
        <f t="shared" si="294"/>
        <v>40</v>
      </c>
      <c r="B508" s="13" t="s">
        <v>16</v>
      </c>
      <c r="C508" s="204"/>
      <c r="D508" s="202" t="s">
        <v>201</v>
      </c>
      <c r="E508" s="45"/>
      <c r="F508" s="193"/>
      <c r="G508" s="194">
        <v>9785912828751</v>
      </c>
      <c r="H508" s="195">
        <v>48</v>
      </c>
      <c r="I508" s="196">
        <f t="shared" si="291"/>
        <v>24</v>
      </c>
      <c r="J508" s="197"/>
      <c r="K508" s="198">
        <v>50</v>
      </c>
      <c r="L508" s="200"/>
      <c r="M508" s="201">
        <f t="shared" si="289"/>
        <v>0</v>
      </c>
      <c r="N508" s="51">
        <f t="shared" si="290"/>
        <v>0</v>
      </c>
      <c r="O508" s="51">
        <v>4911109000</v>
      </c>
      <c r="P508" s="51">
        <f t="shared" si="292"/>
        <v>0</v>
      </c>
      <c r="Q508" s="215">
        <f t="shared" si="293"/>
        <v>0</v>
      </c>
      <c r="S508" s="51"/>
      <c r="T508" s="51"/>
    </row>
    <row r="509" spans="1:20" s="2" customFormat="1" ht="81" customHeight="1" x14ac:dyDescent="0.25">
      <c r="A509" s="5">
        <f t="shared" si="294"/>
        <v>41</v>
      </c>
      <c r="B509" s="13" t="s">
        <v>16</v>
      </c>
      <c r="C509" s="23"/>
      <c r="D509" s="34" t="s">
        <v>291</v>
      </c>
      <c r="E509" s="45"/>
      <c r="F509" s="58"/>
      <c r="G509" s="153">
        <v>9785912828348</v>
      </c>
      <c r="H509" s="64">
        <v>48</v>
      </c>
      <c r="I509" s="68">
        <f t="shared" si="291"/>
        <v>24</v>
      </c>
      <c r="J509" s="76"/>
      <c r="K509" s="5">
        <v>50</v>
      </c>
      <c r="L509" s="90"/>
      <c r="M509" s="98">
        <f t="shared" si="289"/>
        <v>0</v>
      </c>
      <c r="N509" s="51">
        <f t="shared" si="290"/>
        <v>0</v>
      </c>
      <c r="O509" s="51">
        <v>4911109000</v>
      </c>
      <c r="P509" s="51">
        <f t="shared" si="292"/>
        <v>0</v>
      </c>
      <c r="Q509" s="215">
        <f t="shared" si="293"/>
        <v>0</v>
      </c>
      <c r="S509" s="51"/>
      <c r="T509" s="51"/>
    </row>
    <row r="510" spans="1:20" s="2" customFormat="1" ht="81" customHeight="1" x14ac:dyDescent="0.25">
      <c r="A510" s="5">
        <f t="shared" si="294"/>
        <v>42</v>
      </c>
      <c r="B510" s="13" t="s">
        <v>16</v>
      </c>
      <c r="C510" s="23"/>
      <c r="D510" s="34" t="s">
        <v>292</v>
      </c>
      <c r="E510" s="27"/>
      <c r="F510" s="58"/>
      <c r="G510" s="153">
        <v>9785912826979</v>
      </c>
      <c r="H510" s="64">
        <v>48</v>
      </c>
      <c r="I510" s="68">
        <f t="shared" si="291"/>
        <v>24</v>
      </c>
      <c r="J510" s="76" t="s">
        <v>627</v>
      </c>
      <c r="K510" s="5">
        <v>50</v>
      </c>
      <c r="L510" s="90"/>
      <c r="M510" s="98">
        <f t="shared" si="289"/>
        <v>0</v>
      </c>
      <c r="N510" s="51">
        <f t="shared" si="290"/>
        <v>0</v>
      </c>
      <c r="O510" s="51">
        <v>4911109000</v>
      </c>
      <c r="P510" s="51">
        <f t="shared" si="292"/>
        <v>0</v>
      </c>
      <c r="Q510" s="215">
        <f t="shared" si="293"/>
        <v>0</v>
      </c>
      <c r="S510" s="51"/>
      <c r="T510" s="51"/>
    </row>
    <row r="511" spans="1:20" s="2" customFormat="1" ht="81" customHeight="1" x14ac:dyDescent="0.25">
      <c r="A511" s="5">
        <f t="shared" si="294"/>
        <v>43</v>
      </c>
      <c r="B511" s="13" t="s">
        <v>16</v>
      </c>
      <c r="C511" s="23"/>
      <c r="D511" s="34" t="s">
        <v>293</v>
      </c>
      <c r="E511" s="27"/>
      <c r="F511" s="58"/>
      <c r="G511" s="153">
        <v>9785912820076</v>
      </c>
      <c r="H511" s="64">
        <v>48</v>
      </c>
      <c r="I511" s="68">
        <f t="shared" si="291"/>
        <v>24</v>
      </c>
      <c r="J511" s="76"/>
      <c r="K511" s="5">
        <v>50</v>
      </c>
      <c r="L511" s="90"/>
      <c r="M511" s="98">
        <f t="shared" si="289"/>
        <v>0</v>
      </c>
      <c r="N511" s="51">
        <f t="shared" si="290"/>
        <v>0</v>
      </c>
      <c r="O511" s="51">
        <v>4911109000</v>
      </c>
      <c r="P511" s="51">
        <f t="shared" si="292"/>
        <v>0</v>
      </c>
      <c r="Q511" s="215">
        <f t="shared" si="293"/>
        <v>0</v>
      </c>
      <c r="S511" s="51"/>
      <c r="T511" s="51"/>
    </row>
    <row r="512" spans="1:20" s="2" customFormat="1" ht="81" customHeight="1" x14ac:dyDescent="0.25">
      <c r="A512" s="5">
        <f t="shared" si="294"/>
        <v>44</v>
      </c>
      <c r="B512" s="13"/>
      <c r="C512" s="24" t="s">
        <v>30</v>
      </c>
      <c r="D512" s="34" t="s">
        <v>1025</v>
      </c>
      <c r="E512" s="29"/>
      <c r="F512" s="58"/>
      <c r="G512" s="153">
        <v>9785912820090</v>
      </c>
      <c r="H512" s="64">
        <v>48</v>
      </c>
      <c r="I512" s="68">
        <f>ROUND((100-$L$4)/100*H512,1)</f>
        <v>24</v>
      </c>
      <c r="J512" s="76" t="s">
        <v>1054</v>
      </c>
      <c r="K512" s="5">
        <v>50</v>
      </c>
      <c r="L512" s="90"/>
      <c r="M512" s="98">
        <f>L512*I512</f>
        <v>0</v>
      </c>
      <c r="N512" s="51">
        <f>L512*3.1/50</f>
        <v>0</v>
      </c>
      <c r="O512" s="51">
        <v>4911109000</v>
      </c>
      <c r="P512" s="51">
        <f t="shared" si="292"/>
        <v>0</v>
      </c>
      <c r="Q512" s="215">
        <f t="shared" si="293"/>
        <v>0</v>
      </c>
      <c r="S512" s="51"/>
      <c r="T512" s="51"/>
    </row>
    <row r="513" spans="1:20" s="2" customFormat="1" ht="81" customHeight="1" x14ac:dyDescent="0.25">
      <c r="A513" s="5">
        <f t="shared" si="294"/>
        <v>45</v>
      </c>
      <c r="B513" s="13"/>
      <c r="C513" s="24"/>
      <c r="D513" s="34" t="s">
        <v>1076</v>
      </c>
      <c r="E513" s="29"/>
      <c r="F513" s="58"/>
      <c r="G513" s="153">
        <v>9785912827648</v>
      </c>
      <c r="H513" s="64">
        <v>48</v>
      </c>
      <c r="I513" s="68">
        <f t="shared" ref="I513" si="295">ROUND((100-$L$4)/100*H513,1)</f>
        <v>24</v>
      </c>
      <c r="J513" s="76"/>
      <c r="K513" s="5">
        <v>50</v>
      </c>
      <c r="L513" s="90"/>
      <c r="M513" s="98">
        <f t="shared" ref="M513" si="296">L513*I513</f>
        <v>0</v>
      </c>
      <c r="N513" s="51">
        <f t="shared" ref="N513" si="297">L513*3.1/50</f>
        <v>0</v>
      </c>
      <c r="O513" s="51">
        <v>4911109000</v>
      </c>
      <c r="P513" s="51"/>
      <c r="Q513" s="215"/>
      <c r="S513" s="51"/>
      <c r="T513" s="51"/>
    </row>
    <row r="514" spans="1:20" s="2" customFormat="1" ht="81" customHeight="1" x14ac:dyDescent="0.25">
      <c r="A514" s="5">
        <f t="shared" si="294"/>
        <v>46</v>
      </c>
      <c r="B514" s="13" t="s">
        <v>16</v>
      </c>
      <c r="C514" s="23"/>
      <c r="D514" s="34" t="s">
        <v>294</v>
      </c>
      <c r="E514" s="27"/>
      <c r="F514" s="58"/>
      <c r="G514" s="162" t="s">
        <v>851</v>
      </c>
      <c r="H514" s="64">
        <v>48</v>
      </c>
      <c r="I514" s="68">
        <f t="shared" si="291"/>
        <v>24</v>
      </c>
      <c r="J514" s="76"/>
      <c r="K514" s="5">
        <v>50</v>
      </c>
      <c r="L514" s="90"/>
      <c r="M514" s="98">
        <f t="shared" si="289"/>
        <v>0</v>
      </c>
      <c r="N514" s="51">
        <f t="shared" si="290"/>
        <v>0</v>
      </c>
      <c r="O514" s="51">
        <v>4911109000</v>
      </c>
      <c r="P514" s="51">
        <f t="shared" si="292"/>
        <v>0</v>
      </c>
      <c r="Q514" s="215">
        <f t="shared" si="293"/>
        <v>0</v>
      </c>
      <c r="S514" s="51"/>
      <c r="T514" s="51"/>
    </row>
    <row r="515" spans="1:20" s="2" customFormat="1" ht="81" customHeight="1" x14ac:dyDescent="0.25">
      <c r="A515" s="5">
        <f t="shared" si="294"/>
        <v>47</v>
      </c>
      <c r="B515" s="13" t="s">
        <v>16</v>
      </c>
      <c r="C515" s="24" t="s">
        <v>30</v>
      </c>
      <c r="D515" s="34" t="s">
        <v>804</v>
      </c>
      <c r="E515" s="27"/>
      <c r="F515" s="58"/>
      <c r="G515" s="156">
        <v>9785912820069</v>
      </c>
      <c r="H515" s="64">
        <v>48</v>
      </c>
      <c r="I515" s="68">
        <f>ROUND((100-$L$4)/100*H515,1)</f>
        <v>24</v>
      </c>
      <c r="J515" s="76" t="s">
        <v>623</v>
      </c>
      <c r="K515" s="5">
        <v>50</v>
      </c>
      <c r="L515" s="90"/>
      <c r="M515" s="98">
        <f>L515*I515</f>
        <v>0</v>
      </c>
      <c r="N515" s="51">
        <f t="shared" si="290"/>
        <v>0</v>
      </c>
      <c r="O515" s="51">
        <v>4911109000</v>
      </c>
      <c r="P515" s="51">
        <f t="shared" si="292"/>
        <v>0</v>
      </c>
      <c r="Q515" s="215">
        <f t="shared" si="293"/>
        <v>0</v>
      </c>
      <c r="S515" s="51"/>
      <c r="T515" s="51"/>
    </row>
    <row r="516" spans="1:20" s="2" customFormat="1" ht="81" customHeight="1" x14ac:dyDescent="0.25">
      <c r="A516" s="5">
        <f t="shared" si="294"/>
        <v>48</v>
      </c>
      <c r="B516" s="13" t="s">
        <v>16</v>
      </c>
      <c r="C516" s="28"/>
      <c r="D516" s="34" t="s">
        <v>295</v>
      </c>
      <c r="E516" s="27"/>
      <c r="F516" s="58"/>
      <c r="G516" s="156">
        <v>9785912825583</v>
      </c>
      <c r="H516" s="64">
        <v>48</v>
      </c>
      <c r="I516" s="68">
        <f>ROUND((100-$L$4)/100*H516,1)</f>
        <v>24</v>
      </c>
      <c r="J516" s="76" t="s">
        <v>624</v>
      </c>
      <c r="K516" s="5">
        <v>50</v>
      </c>
      <c r="L516" s="90"/>
      <c r="M516" s="98">
        <f>L516*I516</f>
        <v>0</v>
      </c>
      <c r="N516" s="51">
        <f t="shared" si="290"/>
        <v>0</v>
      </c>
      <c r="O516" s="51">
        <v>4911109000</v>
      </c>
      <c r="P516" s="51">
        <f t="shared" si="292"/>
        <v>0</v>
      </c>
      <c r="Q516" s="215">
        <f t="shared" si="293"/>
        <v>0</v>
      </c>
      <c r="S516" s="51"/>
      <c r="T516" s="51"/>
    </row>
    <row r="517" spans="1:20" s="2" customFormat="1" ht="81" customHeight="1" x14ac:dyDescent="0.25">
      <c r="A517" s="5">
        <f t="shared" si="294"/>
        <v>49</v>
      </c>
      <c r="B517" s="13"/>
      <c r="C517" s="24" t="s">
        <v>30</v>
      </c>
      <c r="D517" s="34" t="s">
        <v>1026</v>
      </c>
      <c r="E517" s="27"/>
      <c r="F517" s="58"/>
      <c r="G517" s="162" t="s">
        <v>1029</v>
      </c>
      <c r="H517" s="64">
        <v>48</v>
      </c>
      <c r="I517" s="68">
        <f>ROUND((100-$L$4)/100*H517,1)</f>
        <v>24</v>
      </c>
      <c r="J517" s="76" t="s">
        <v>1054</v>
      </c>
      <c r="K517" s="5">
        <v>50</v>
      </c>
      <c r="L517" s="90"/>
      <c r="M517" s="98">
        <f>L517*I517</f>
        <v>0</v>
      </c>
      <c r="N517" s="51">
        <f>L517*3.1/50</f>
        <v>0</v>
      </c>
      <c r="O517" s="51">
        <v>4911109000</v>
      </c>
      <c r="P517" s="51">
        <f t="shared" si="292"/>
        <v>0</v>
      </c>
      <c r="Q517" s="215">
        <f t="shared" si="293"/>
        <v>0</v>
      </c>
      <c r="S517" s="51"/>
      <c r="T517" s="51"/>
    </row>
    <row r="518" spans="1:20" s="2" customFormat="1" ht="81" customHeight="1" x14ac:dyDescent="0.25">
      <c r="A518" s="5">
        <f t="shared" si="294"/>
        <v>50</v>
      </c>
      <c r="B518" s="13" t="s">
        <v>16</v>
      </c>
      <c r="C518" s="23"/>
      <c r="D518" s="34" t="s">
        <v>296</v>
      </c>
      <c r="E518" s="27"/>
      <c r="F518" s="58"/>
      <c r="G518" s="162" t="s">
        <v>852</v>
      </c>
      <c r="H518" s="64">
        <v>48</v>
      </c>
      <c r="I518" s="68">
        <f t="shared" si="291"/>
        <v>24</v>
      </c>
      <c r="J518" s="76" t="s">
        <v>628</v>
      </c>
      <c r="K518" s="5">
        <v>50</v>
      </c>
      <c r="L518" s="90"/>
      <c r="M518" s="98">
        <f t="shared" si="289"/>
        <v>0</v>
      </c>
      <c r="N518" s="51">
        <f t="shared" si="290"/>
        <v>0</v>
      </c>
      <c r="O518" s="51">
        <v>4911109000</v>
      </c>
      <c r="P518" s="51">
        <f t="shared" si="292"/>
        <v>0</v>
      </c>
      <c r="Q518" s="215">
        <f t="shared" si="293"/>
        <v>0</v>
      </c>
      <c r="S518" s="51"/>
      <c r="T518" s="51"/>
    </row>
    <row r="519" spans="1:20" s="2" customFormat="1" ht="81" customHeight="1" x14ac:dyDescent="0.25">
      <c r="A519" s="5">
        <f t="shared" si="294"/>
        <v>51</v>
      </c>
      <c r="B519" s="13" t="s">
        <v>16</v>
      </c>
      <c r="C519" s="23"/>
      <c r="D519" s="34" t="s">
        <v>297</v>
      </c>
      <c r="E519" s="27"/>
      <c r="F519" s="58"/>
      <c r="G519" s="153">
        <v>9785912826986</v>
      </c>
      <c r="H519" s="64">
        <v>48</v>
      </c>
      <c r="I519" s="68">
        <f t="shared" si="291"/>
        <v>24</v>
      </c>
      <c r="J519" s="76" t="s">
        <v>628</v>
      </c>
      <c r="K519" s="5">
        <v>50</v>
      </c>
      <c r="L519" s="90"/>
      <c r="M519" s="98">
        <f t="shared" si="289"/>
        <v>0</v>
      </c>
      <c r="N519" s="51">
        <f t="shared" si="290"/>
        <v>0</v>
      </c>
      <c r="O519" s="51">
        <v>4911109000</v>
      </c>
      <c r="P519" s="51">
        <f t="shared" si="292"/>
        <v>0</v>
      </c>
      <c r="Q519" s="215">
        <f t="shared" si="293"/>
        <v>0</v>
      </c>
      <c r="S519" s="51"/>
      <c r="T519" s="51"/>
    </row>
    <row r="520" spans="1:20" s="2" customFormat="1" ht="81" customHeight="1" x14ac:dyDescent="0.25">
      <c r="A520" s="5">
        <f t="shared" si="294"/>
        <v>52</v>
      </c>
      <c r="B520" s="13" t="s">
        <v>16</v>
      </c>
      <c r="C520" s="23"/>
      <c r="D520" s="34" t="s">
        <v>299</v>
      </c>
      <c r="E520" s="27"/>
      <c r="F520" s="58"/>
      <c r="G520" s="153">
        <v>9785912824609</v>
      </c>
      <c r="H520" s="64">
        <v>48</v>
      </c>
      <c r="I520" s="68">
        <f t="shared" si="291"/>
        <v>24</v>
      </c>
      <c r="J520" s="76" t="s">
        <v>627</v>
      </c>
      <c r="K520" s="5">
        <v>50</v>
      </c>
      <c r="L520" s="90"/>
      <c r="M520" s="98">
        <f t="shared" si="289"/>
        <v>0</v>
      </c>
      <c r="N520" s="51">
        <f t="shared" si="290"/>
        <v>0</v>
      </c>
      <c r="O520" s="51">
        <v>4911109000</v>
      </c>
      <c r="P520" s="51">
        <f t="shared" si="292"/>
        <v>0</v>
      </c>
      <c r="Q520" s="215">
        <f t="shared" si="293"/>
        <v>0</v>
      </c>
      <c r="S520" s="51"/>
      <c r="T520" s="51"/>
    </row>
    <row r="521" spans="1:20" s="2" customFormat="1" ht="81" customHeight="1" x14ac:dyDescent="0.25">
      <c r="A521" s="5">
        <f t="shared" si="294"/>
        <v>53</v>
      </c>
      <c r="B521" s="13" t="s">
        <v>16</v>
      </c>
      <c r="C521" s="23"/>
      <c r="D521" s="34" t="s">
        <v>300</v>
      </c>
      <c r="E521" s="46"/>
      <c r="F521" s="47" t="s">
        <v>568</v>
      </c>
      <c r="G521" s="162" t="s">
        <v>853</v>
      </c>
      <c r="H521" s="64">
        <v>48</v>
      </c>
      <c r="I521" s="68">
        <f t="shared" si="291"/>
        <v>24</v>
      </c>
      <c r="J521" s="76" t="s">
        <v>627</v>
      </c>
      <c r="K521" s="5">
        <v>50</v>
      </c>
      <c r="L521" s="90"/>
      <c r="M521" s="98">
        <f t="shared" si="289"/>
        <v>0</v>
      </c>
      <c r="N521" s="51">
        <f t="shared" si="290"/>
        <v>0</v>
      </c>
      <c r="O521" s="51">
        <v>4911109000</v>
      </c>
      <c r="P521" s="51">
        <f t="shared" si="292"/>
        <v>0</v>
      </c>
      <c r="Q521" s="215">
        <f t="shared" si="293"/>
        <v>0</v>
      </c>
      <c r="S521" s="51"/>
      <c r="T521" s="51"/>
    </row>
    <row r="522" spans="1:20" s="2" customFormat="1" ht="81" customHeight="1" x14ac:dyDescent="0.25">
      <c r="A522" s="5">
        <f t="shared" si="294"/>
        <v>54</v>
      </c>
      <c r="B522" s="13" t="s">
        <v>16</v>
      </c>
      <c r="C522" s="23"/>
      <c r="D522" s="34" t="s">
        <v>301</v>
      </c>
      <c r="E522" s="29"/>
      <c r="F522" s="58"/>
      <c r="G522" s="162" t="s">
        <v>854</v>
      </c>
      <c r="H522" s="64">
        <v>48</v>
      </c>
      <c r="I522" s="68">
        <f t="shared" si="291"/>
        <v>24</v>
      </c>
      <c r="J522" s="76"/>
      <c r="K522" s="5">
        <v>50</v>
      </c>
      <c r="L522" s="90"/>
      <c r="M522" s="98">
        <f t="shared" si="289"/>
        <v>0</v>
      </c>
      <c r="N522" s="51">
        <f t="shared" si="290"/>
        <v>0</v>
      </c>
      <c r="O522" s="51">
        <v>4911109000</v>
      </c>
      <c r="P522" s="51">
        <f t="shared" si="292"/>
        <v>0</v>
      </c>
      <c r="Q522" s="215">
        <f t="shared" si="293"/>
        <v>0</v>
      </c>
      <c r="S522" s="51"/>
      <c r="T522" s="51"/>
    </row>
    <row r="523" spans="1:20" s="2" customFormat="1" ht="114" customHeight="1" x14ac:dyDescent="0.25">
      <c r="A523" s="5">
        <f t="shared" si="294"/>
        <v>55</v>
      </c>
      <c r="B523" s="13" t="s">
        <v>16</v>
      </c>
      <c r="C523" s="23"/>
      <c r="D523" s="34" t="s">
        <v>302</v>
      </c>
      <c r="E523" s="22"/>
      <c r="F523" s="58"/>
      <c r="G523" s="162" t="s">
        <v>855</v>
      </c>
      <c r="H523" s="64">
        <v>48</v>
      </c>
      <c r="I523" s="68">
        <f t="shared" si="291"/>
        <v>24</v>
      </c>
      <c r="J523" s="76"/>
      <c r="K523" s="5">
        <v>50</v>
      </c>
      <c r="L523" s="90"/>
      <c r="M523" s="98">
        <f t="shared" si="289"/>
        <v>0</v>
      </c>
      <c r="N523" s="51">
        <f t="shared" si="290"/>
        <v>0</v>
      </c>
      <c r="O523" s="51">
        <v>4911109000</v>
      </c>
      <c r="P523" s="51">
        <f t="shared" si="292"/>
        <v>0</v>
      </c>
      <c r="Q523" s="215">
        <f t="shared" si="293"/>
        <v>0</v>
      </c>
      <c r="S523" s="51"/>
      <c r="T523" s="51"/>
    </row>
    <row r="524" spans="1:20" s="2" customFormat="1" ht="81" customHeight="1" x14ac:dyDescent="0.25">
      <c r="A524" s="5">
        <f t="shared" si="294"/>
        <v>56</v>
      </c>
      <c r="B524" s="13"/>
      <c r="C524" s="24" t="s">
        <v>30</v>
      </c>
      <c r="D524" s="34" t="s">
        <v>740</v>
      </c>
      <c r="E524" s="46"/>
      <c r="F524" s="47"/>
      <c r="G524" s="162" t="s">
        <v>856</v>
      </c>
      <c r="H524" s="64">
        <v>48</v>
      </c>
      <c r="I524" s="68">
        <f>ROUND((100-$L$4)/100*H524,1)</f>
        <v>24</v>
      </c>
      <c r="J524" s="76" t="s">
        <v>623</v>
      </c>
      <c r="K524" s="5">
        <v>50</v>
      </c>
      <c r="L524" s="90"/>
      <c r="M524" s="98">
        <f>L524*I524</f>
        <v>0</v>
      </c>
      <c r="N524" s="51">
        <f>L524*3.1/50</f>
        <v>0</v>
      </c>
      <c r="O524" s="51">
        <v>4911109000</v>
      </c>
      <c r="P524" s="51">
        <f t="shared" si="292"/>
        <v>0</v>
      </c>
      <c r="Q524" s="215">
        <f t="shared" si="293"/>
        <v>0</v>
      </c>
      <c r="S524" s="51"/>
      <c r="T524" s="51"/>
    </row>
    <row r="525" spans="1:20" s="2" customFormat="1" ht="81" customHeight="1" x14ac:dyDescent="0.25">
      <c r="A525" s="5">
        <f t="shared" si="294"/>
        <v>57</v>
      </c>
      <c r="B525" s="13"/>
      <c r="C525" s="24" t="s">
        <v>30</v>
      </c>
      <c r="D525" s="34" t="s">
        <v>1027</v>
      </c>
      <c r="E525" s="27"/>
      <c r="F525" s="47"/>
      <c r="G525" s="162" t="s">
        <v>1028</v>
      </c>
      <c r="H525" s="64">
        <v>48</v>
      </c>
      <c r="I525" s="68">
        <f>ROUND((100-$L$4)/100*H525,1)</f>
        <v>24</v>
      </c>
      <c r="J525" s="76" t="s">
        <v>1054</v>
      </c>
      <c r="K525" s="5">
        <v>50</v>
      </c>
      <c r="L525" s="90"/>
      <c r="M525" s="98">
        <f t="shared" si="289"/>
        <v>0</v>
      </c>
      <c r="N525" s="51">
        <f>L525*3.1/50</f>
        <v>0</v>
      </c>
      <c r="O525" s="51">
        <v>4911109000</v>
      </c>
      <c r="P525" s="51">
        <f t="shared" si="292"/>
        <v>0</v>
      </c>
      <c r="Q525" s="215">
        <f t="shared" si="293"/>
        <v>0</v>
      </c>
      <c r="S525" s="51"/>
      <c r="T525" s="51"/>
    </row>
    <row r="526" spans="1:20" s="2" customFormat="1" ht="81" customHeight="1" x14ac:dyDescent="0.25">
      <c r="A526" s="5">
        <f t="shared" si="294"/>
        <v>58</v>
      </c>
      <c r="B526" s="13" t="s">
        <v>16</v>
      </c>
      <c r="C526" s="23"/>
      <c r="D526" s="34" t="s">
        <v>303</v>
      </c>
      <c r="E526" s="22"/>
      <c r="F526" s="58"/>
      <c r="G526" s="153">
        <v>9785912824616</v>
      </c>
      <c r="H526" s="64">
        <v>48</v>
      </c>
      <c r="I526" s="68">
        <f t="shared" si="291"/>
        <v>24</v>
      </c>
      <c r="J526" s="76" t="s">
        <v>628</v>
      </c>
      <c r="K526" s="5">
        <v>50</v>
      </c>
      <c r="L526" s="90"/>
      <c r="M526" s="98">
        <f t="shared" si="289"/>
        <v>0</v>
      </c>
      <c r="N526" s="51">
        <f t="shared" si="290"/>
        <v>0</v>
      </c>
      <c r="O526" s="51">
        <v>4911109000</v>
      </c>
      <c r="P526" s="51">
        <f t="shared" si="292"/>
        <v>0</v>
      </c>
      <c r="Q526" s="215">
        <f t="shared" si="293"/>
        <v>0</v>
      </c>
      <c r="S526" s="51"/>
      <c r="T526" s="51"/>
    </row>
    <row r="527" spans="1:20" s="2" customFormat="1" ht="81" customHeight="1" x14ac:dyDescent="0.25">
      <c r="A527" s="5">
        <f t="shared" si="294"/>
        <v>59</v>
      </c>
      <c r="B527" s="13" t="s">
        <v>16</v>
      </c>
      <c r="C527" s="24" t="s">
        <v>30</v>
      </c>
      <c r="D527" s="34" t="s">
        <v>304</v>
      </c>
      <c r="E527" s="27"/>
      <c r="F527" s="58"/>
      <c r="G527" s="162" t="s">
        <v>857</v>
      </c>
      <c r="H527" s="64">
        <v>48</v>
      </c>
      <c r="I527" s="68">
        <f t="shared" si="291"/>
        <v>24</v>
      </c>
      <c r="J527" s="76" t="s">
        <v>625</v>
      </c>
      <c r="K527" s="5">
        <v>50</v>
      </c>
      <c r="L527" s="90"/>
      <c r="M527" s="98">
        <f t="shared" si="289"/>
        <v>0</v>
      </c>
      <c r="N527" s="51">
        <f t="shared" si="290"/>
        <v>0</v>
      </c>
      <c r="O527" s="51">
        <v>4911109000</v>
      </c>
      <c r="P527" s="51">
        <f t="shared" si="292"/>
        <v>0</v>
      </c>
      <c r="Q527" s="215">
        <f t="shared" si="293"/>
        <v>0</v>
      </c>
      <c r="S527" s="51"/>
      <c r="T527" s="51"/>
    </row>
    <row r="528" spans="1:20" s="2" customFormat="1" ht="81" customHeight="1" x14ac:dyDescent="0.25">
      <c r="A528" s="5">
        <f t="shared" si="294"/>
        <v>60</v>
      </c>
      <c r="B528" s="13"/>
      <c r="C528" s="24" t="s">
        <v>30</v>
      </c>
      <c r="D528" s="34" t="s">
        <v>741</v>
      </c>
      <c r="E528" s="27"/>
      <c r="F528" s="58"/>
      <c r="G528" s="105">
        <v>9785912820038</v>
      </c>
      <c r="H528" s="64">
        <v>48</v>
      </c>
      <c r="I528" s="68">
        <f>ROUND((100-$L$4)/100*H528,1)</f>
        <v>24</v>
      </c>
      <c r="J528" s="76" t="s">
        <v>623</v>
      </c>
      <c r="K528" s="5">
        <v>50</v>
      </c>
      <c r="L528" s="90"/>
      <c r="M528" s="98">
        <f>L528*I528</f>
        <v>0</v>
      </c>
      <c r="N528" s="51">
        <f>L528*3.1/50</f>
        <v>0</v>
      </c>
      <c r="O528" s="51">
        <v>4911109000</v>
      </c>
      <c r="P528" s="51">
        <f t="shared" si="292"/>
        <v>0</v>
      </c>
      <c r="Q528" s="215">
        <f t="shared" si="293"/>
        <v>0</v>
      </c>
      <c r="S528" s="51"/>
      <c r="T528" s="51"/>
    </row>
    <row r="529" spans="1:20" s="2" customFormat="1" ht="81" customHeight="1" x14ac:dyDescent="0.25">
      <c r="A529" s="5">
        <f t="shared" si="294"/>
        <v>61</v>
      </c>
      <c r="B529" s="13" t="s">
        <v>16</v>
      </c>
      <c r="C529" s="23"/>
      <c r="D529" s="34" t="s">
        <v>305</v>
      </c>
      <c r="E529" s="45"/>
      <c r="F529" s="58"/>
      <c r="G529" s="153">
        <v>9785912828508</v>
      </c>
      <c r="H529" s="64">
        <v>48</v>
      </c>
      <c r="I529" s="68">
        <f t="shared" si="291"/>
        <v>24</v>
      </c>
      <c r="J529" s="76"/>
      <c r="K529" s="5">
        <v>50</v>
      </c>
      <c r="L529" s="90"/>
      <c r="M529" s="98">
        <f t="shared" si="289"/>
        <v>0</v>
      </c>
      <c r="N529" s="51">
        <f t="shared" si="290"/>
        <v>0</v>
      </c>
      <c r="O529" s="51">
        <v>4911109000</v>
      </c>
      <c r="P529" s="51">
        <f t="shared" si="292"/>
        <v>0</v>
      </c>
      <c r="Q529" s="215">
        <f t="shared" si="293"/>
        <v>0</v>
      </c>
      <c r="S529" s="51"/>
      <c r="T529" s="51"/>
    </row>
    <row r="530" spans="1:20" s="2" customFormat="1" ht="81" customHeight="1" x14ac:dyDescent="0.25">
      <c r="A530" s="5">
        <f t="shared" si="294"/>
        <v>62</v>
      </c>
      <c r="B530" s="13" t="s">
        <v>16</v>
      </c>
      <c r="C530" s="23"/>
      <c r="D530" s="34" t="s">
        <v>306</v>
      </c>
      <c r="E530" s="45"/>
      <c r="F530" s="58"/>
      <c r="G530" s="162" t="s">
        <v>858</v>
      </c>
      <c r="H530" s="64">
        <v>48</v>
      </c>
      <c r="I530" s="68">
        <f t="shared" si="291"/>
        <v>24</v>
      </c>
      <c r="J530" s="76"/>
      <c r="K530" s="5">
        <v>50</v>
      </c>
      <c r="L530" s="90"/>
      <c r="M530" s="98">
        <f t="shared" si="289"/>
        <v>0</v>
      </c>
      <c r="N530" s="51">
        <f t="shared" si="290"/>
        <v>0</v>
      </c>
      <c r="O530" s="51">
        <v>4911109000</v>
      </c>
      <c r="P530" s="51">
        <f t="shared" si="292"/>
        <v>0</v>
      </c>
      <c r="Q530" s="215">
        <f t="shared" si="293"/>
        <v>0</v>
      </c>
      <c r="S530" s="51"/>
      <c r="T530" s="51"/>
    </row>
    <row r="531" spans="1:20" s="2" customFormat="1" ht="81" customHeight="1" x14ac:dyDescent="0.25">
      <c r="A531" s="5">
        <f t="shared" si="294"/>
        <v>63</v>
      </c>
      <c r="B531" s="13" t="s">
        <v>16</v>
      </c>
      <c r="C531" s="23"/>
      <c r="D531" s="34" t="s">
        <v>307</v>
      </c>
      <c r="E531" s="45"/>
      <c r="F531" s="47" t="s">
        <v>568</v>
      </c>
      <c r="G531" s="162" t="s">
        <v>859</v>
      </c>
      <c r="H531" s="64">
        <v>48</v>
      </c>
      <c r="I531" s="68">
        <f t="shared" si="291"/>
        <v>24</v>
      </c>
      <c r="J531" s="76" t="s">
        <v>627</v>
      </c>
      <c r="K531" s="5">
        <v>50</v>
      </c>
      <c r="L531" s="90"/>
      <c r="M531" s="98">
        <f t="shared" si="289"/>
        <v>0</v>
      </c>
      <c r="N531" s="51">
        <f t="shared" si="290"/>
        <v>0</v>
      </c>
      <c r="O531" s="51">
        <v>4911109000</v>
      </c>
      <c r="P531" s="51">
        <f t="shared" si="292"/>
        <v>0</v>
      </c>
      <c r="Q531" s="215">
        <f t="shared" si="293"/>
        <v>0</v>
      </c>
      <c r="S531" s="51"/>
      <c r="T531" s="51"/>
    </row>
    <row r="532" spans="1:20" s="2" customFormat="1" ht="81" customHeight="1" x14ac:dyDescent="0.25">
      <c r="A532" s="5">
        <f t="shared" si="294"/>
        <v>64</v>
      </c>
      <c r="B532" s="13" t="s">
        <v>16</v>
      </c>
      <c r="C532" s="23"/>
      <c r="D532" s="34" t="s">
        <v>58</v>
      </c>
      <c r="E532" s="22"/>
      <c r="F532" s="58"/>
      <c r="G532" s="105">
        <v>9785912820106</v>
      </c>
      <c r="H532" s="64">
        <v>48</v>
      </c>
      <c r="I532" s="68">
        <f t="shared" si="291"/>
        <v>24</v>
      </c>
      <c r="J532" s="76" t="s">
        <v>628</v>
      </c>
      <c r="K532" s="5">
        <v>50</v>
      </c>
      <c r="L532" s="90"/>
      <c r="M532" s="98">
        <f t="shared" si="289"/>
        <v>0</v>
      </c>
      <c r="N532" s="51">
        <f t="shared" si="290"/>
        <v>0</v>
      </c>
      <c r="O532" s="51">
        <v>4911109000</v>
      </c>
      <c r="P532" s="51">
        <f t="shared" si="292"/>
        <v>0</v>
      </c>
      <c r="Q532" s="215">
        <f t="shared" si="293"/>
        <v>0</v>
      </c>
      <c r="S532" s="51"/>
      <c r="T532" s="51"/>
    </row>
    <row r="533" spans="1:20" s="2" customFormat="1" ht="81" customHeight="1" x14ac:dyDescent="0.25">
      <c r="A533" s="5">
        <f t="shared" si="294"/>
        <v>65</v>
      </c>
      <c r="B533" s="13" t="s">
        <v>16</v>
      </c>
      <c r="C533" s="23"/>
      <c r="D533" s="34" t="s">
        <v>308</v>
      </c>
      <c r="E533" s="45"/>
      <c r="F533" s="58"/>
      <c r="G533" s="105">
        <v>9785912825019</v>
      </c>
      <c r="H533" s="64">
        <v>48</v>
      </c>
      <c r="I533" s="68">
        <f t="shared" ref="I533:I544" si="298">ROUND((100-$L$4)/100*H533,1)</f>
        <v>24</v>
      </c>
      <c r="J533" s="76"/>
      <c r="K533" s="5">
        <v>50</v>
      </c>
      <c r="L533" s="90"/>
      <c r="M533" s="98">
        <f t="shared" si="289"/>
        <v>0</v>
      </c>
      <c r="N533" s="51">
        <f t="shared" si="290"/>
        <v>0</v>
      </c>
      <c r="O533" s="51">
        <v>4911109000</v>
      </c>
      <c r="P533" s="51">
        <f t="shared" si="292"/>
        <v>0</v>
      </c>
      <c r="Q533" s="215">
        <f t="shared" si="293"/>
        <v>0</v>
      </c>
      <c r="S533" s="51"/>
      <c r="T533" s="51"/>
    </row>
    <row r="534" spans="1:20" s="2" customFormat="1" ht="81" customHeight="1" x14ac:dyDescent="0.25">
      <c r="A534" s="5">
        <f t="shared" si="294"/>
        <v>66</v>
      </c>
      <c r="B534" s="13" t="s">
        <v>16</v>
      </c>
      <c r="C534" s="23"/>
      <c r="D534" s="34" t="s">
        <v>309</v>
      </c>
      <c r="E534" s="44"/>
      <c r="F534" s="58"/>
      <c r="G534" s="105">
        <v>9785912827686</v>
      </c>
      <c r="H534" s="64">
        <v>48</v>
      </c>
      <c r="I534" s="68">
        <f t="shared" si="298"/>
        <v>24</v>
      </c>
      <c r="J534" s="76"/>
      <c r="K534" s="5">
        <v>50</v>
      </c>
      <c r="L534" s="90"/>
      <c r="M534" s="98">
        <f t="shared" si="289"/>
        <v>0</v>
      </c>
      <c r="N534" s="51">
        <f t="shared" si="290"/>
        <v>0</v>
      </c>
      <c r="O534" s="51">
        <v>4911109000</v>
      </c>
      <c r="P534" s="51">
        <f t="shared" ref="P534:P544" si="299">TRUNC(L534/K534,0)*K534</f>
        <v>0</v>
      </c>
      <c r="Q534" s="215">
        <f t="shared" ref="Q534:Q544" si="300">L534-P534</f>
        <v>0</v>
      </c>
      <c r="S534" s="51"/>
      <c r="T534" s="51"/>
    </row>
    <row r="535" spans="1:20" s="2" customFormat="1" ht="81" customHeight="1" x14ac:dyDescent="0.25">
      <c r="A535" s="5">
        <f t="shared" si="294"/>
        <v>67</v>
      </c>
      <c r="B535" s="13" t="s">
        <v>16</v>
      </c>
      <c r="C535" s="24" t="s">
        <v>30</v>
      </c>
      <c r="D535" s="34" t="s">
        <v>310</v>
      </c>
      <c r="E535" s="27"/>
      <c r="F535" s="58"/>
      <c r="G535" s="105">
        <v>9785912824159</v>
      </c>
      <c r="H535" s="64">
        <v>48</v>
      </c>
      <c r="I535" s="68">
        <f t="shared" si="298"/>
        <v>24</v>
      </c>
      <c r="J535" s="76" t="s">
        <v>625</v>
      </c>
      <c r="K535" s="5">
        <v>50</v>
      </c>
      <c r="L535" s="90"/>
      <c r="M535" s="98">
        <f t="shared" ref="M535:M544" si="301">L535*I535</f>
        <v>0</v>
      </c>
      <c r="N535" s="51">
        <f t="shared" ref="N535:N544" si="302">L535*3.1/50</f>
        <v>0</v>
      </c>
      <c r="O535" s="51">
        <v>4911109000</v>
      </c>
      <c r="P535" s="51">
        <f t="shared" si="299"/>
        <v>0</v>
      </c>
      <c r="Q535" s="215">
        <f t="shared" si="300"/>
        <v>0</v>
      </c>
      <c r="S535" s="51"/>
      <c r="T535" s="51"/>
    </row>
    <row r="536" spans="1:20" s="2" customFormat="1" ht="81" customHeight="1" x14ac:dyDescent="0.25">
      <c r="A536" s="5">
        <f t="shared" si="294"/>
        <v>68</v>
      </c>
      <c r="B536" s="13" t="s">
        <v>16</v>
      </c>
      <c r="C536" s="23"/>
      <c r="D536" s="34" t="s">
        <v>311</v>
      </c>
      <c r="E536" s="27"/>
      <c r="F536" s="47" t="s">
        <v>568</v>
      </c>
      <c r="G536" s="162" t="s">
        <v>860</v>
      </c>
      <c r="H536" s="64">
        <v>48</v>
      </c>
      <c r="I536" s="68">
        <f t="shared" si="298"/>
        <v>24</v>
      </c>
      <c r="J536" s="76" t="s">
        <v>627</v>
      </c>
      <c r="K536" s="5">
        <v>50</v>
      </c>
      <c r="L536" s="90"/>
      <c r="M536" s="98">
        <f t="shared" si="301"/>
        <v>0</v>
      </c>
      <c r="N536" s="51">
        <f t="shared" si="302"/>
        <v>0</v>
      </c>
      <c r="O536" s="51">
        <v>4911109000</v>
      </c>
      <c r="P536" s="51">
        <f t="shared" si="299"/>
        <v>0</v>
      </c>
      <c r="Q536" s="215">
        <f t="shared" si="300"/>
        <v>0</v>
      </c>
      <c r="S536" s="51"/>
      <c r="T536" s="51"/>
    </row>
    <row r="537" spans="1:20" s="2" customFormat="1" ht="81" customHeight="1" x14ac:dyDescent="0.25">
      <c r="A537" s="5">
        <f t="shared" si="294"/>
        <v>69</v>
      </c>
      <c r="B537" s="13" t="s">
        <v>16</v>
      </c>
      <c r="C537" s="23"/>
      <c r="D537" s="34" t="s">
        <v>312</v>
      </c>
      <c r="E537" s="29"/>
      <c r="F537" s="58"/>
      <c r="G537" s="162" t="s">
        <v>861</v>
      </c>
      <c r="H537" s="64">
        <v>48</v>
      </c>
      <c r="I537" s="68">
        <f t="shared" si="298"/>
        <v>24</v>
      </c>
      <c r="J537" s="76" t="s">
        <v>628</v>
      </c>
      <c r="K537" s="5">
        <v>50</v>
      </c>
      <c r="L537" s="90"/>
      <c r="M537" s="98">
        <f t="shared" si="301"/>
        <v>0</v>
      </c>
      <c r="N537" s="51">
        <f t="shared" si="302"/>
        <v>0</v>
      </c>
      <c r="O537" s="51">
        <v>4911109000</v>
      </c>
      <c r="P537" s="51">
        <f t="shared" si="299"/>
        <v>0</v>
      </c>
      <c r="Q537" s="215">
        <f t="shared" si="300"/>
        <v>0</v>
      </c>
      <c r="S537" s="51"/>
      <c r="T537" s="51"/>
    </row>
    <row r="538" spans="1:20" s="2" customFormat="1" ht="81" customHeight="1" x14ac:dyDescent="0.25">
      <c r="A538" s="5">
        <f t="shared" ref="A538:A544" si="303">A537+1</f>
        <v>70</v>
      </c>
      <c r="B538" s="13" t="s">
        <v>16</v>
      </c>
      <c r="C538" s="23"/>
      <c r="D538" s="34" t="s">
        <v>313</v>
      </c>
      <c r="E538" s="44"/>
      <c r="F538" s="58"/>
      <c r="G538" s="105">
        <v>9785912827693</v>
      </c>
      <c r="H538" s="64">
        <v>48</v>
      </c>
      <c r="I538" s="68">
        <f t="shared" si="298"/>
        <v>24</v>
      </c>
      <c r="J538" s="76" t="s">
        <v>627</v>
      </c>
      <c r="K538" s="5">
        <v>50</v>
      </c>
      <c r="L538" s="90"/>
      <c r="M538" s="98">
        <f t="shared" si="301"/>
        <v>0</v>
      </c>
      <c r="N538" s="51">
        <f t="shared" si="302"/>
        <v>0</v>
      </c>
      <c r="O538" s="51">
        <v>4911109000</v>
      </c>
      <c r="P538" s="51">
        <f t="shared" si="299"/>
        <v>0</v>
      </c>
      <c r="Q538" s="215">
        <f t="shared" si="300"/>
        <v>0</v>
      </c>
      <c r="S538" s="51"/>
      <c r="T538" s="51"/>
    </row>
    <row r="539" spans="1:20" s="2" customFormat="1" ht="81" customHeight="1" x14ac:dyDescent="0.25">
      <c r="A539" s="5">
        <f t="shared" si="303"/>
        <v>71</v>
      </c>
      <c r="B539" s="13"/>
      <c r="C539" s="23"/>
      <c r="D539" s="34" t="s">
        <v>314</v>
      </c>
      <c r="E539" s="44"/>
      <c r="F539" s="58"/>
      <c r="G539" s="162" t="s">
        <v>862</v>
      </c>
      <c r="H539" s="64">
        <v>48</v>
      </c>
      <c r="I539" s="68">
        <f t="shared" si="298"/>
        <v>24</v>
      </c>
      <c r="J539" s="76" t="s">
        <v>627</v>
      </c>
      <c r="K539" s="5">
        <v>50</v>
      </c>
      <c r="L539" s="90"/>
      <c r="M539" s="98">
        <f t="shared" si="301"/>
        <v>0</v>
      </c>
      <c r="N539" s="51">
        <f t="shared" si="302"/>
        <v>0</v>
      </c>
      <c r="O539" s="51">
        <v>4911109000</v>
      </c>
      <c r="P539" s="51">
        <f t="shared" si="299"/>
        <v>0</v>
      </c>
      <c r="Q539" s="215">
        <f t="shared" si="300"/>
        <v>0</v>
      </c>
      <c r="S539" s="51"/>
      <c r="T539" s="51"/>
    </row>
    <row r="540" spans="1:20" s="2" customFormat="1" ht="81" customHeight="1" x14ac:dyDescent="0.25">
      <c r="A540" s="5">
        <f t="shared" si="303"/>
        <v>72</v>
      </c>
      <c r="B540" s="13"/>
      <c r="C540" s="23"/>
      <c r="D540" s="34" t="s">
        <v>315</v>
      </c>
      <c r="E540" s="27"/>
      <c r="F540" s="58"/>
      <c r="G540" s="162" t="s">
        <v>863</v>
      </c>
      <c r="H540" s="64">
        <v>48</v>
      </c>
      <c r="I540" s="68">
        <f t="shared" si="298"/>
        <v>24</v>
      </c>
      <c r="J540" s="76" t="s">
        <v>625</v>
      </c>
      <c r="K540" s="5">
        <v>50</v>
      </c>
      <c r="L540" s="90"/>
      <c r="M540" s="98">
        <f t="shared" si="301"/>
        <v>0</v>
      </c>
      <c r="N540" s="51">
        <f t="shared" si="302"/>
        <v>0</v>
      </c>
      <c r="O540" s="51">
        <v>4911109000</v>
      </c>
      <c r="P540" s="51">
        <f t="shared" si="299"/>
        <v>0</v>
      </c>
      <c r="Q540" s="215">
        <f t="shared" si="300"/>
        <v>0</v>
      </c>
      <c r="S540" s="51"/>
      <c r="T540" s="51"/>
    </row>
    <row r="541" spans="1:20" s="2" customFormat="1" ht="81" customHeight="1" x14ac:dyDescent="0.25">
      <c r="A541" s="5">
        <f t="shared" si="303"/>
        <v>73</v>
      </c>
      <c r="B541" s="13" t="s">
        <v>16</v>
      </c>
      <c r="C541" s="23"/>
      <c r="D541" s="34" t="s">
        <v>316</v>
      </c>
      <c r="E541" s="27"/>
      <c r="F541" s="47" t="s">
        <v>569</v>
      </c>
      <c r="G541" s="162" t="s">
        <v>864</v>
      </c>
      <c r="H541" s="64">
        <v>48</v>
      </c>
      <c r="I541" s="68">
        <f t="shared" si="298"/>
        <v>24</v>
      </c>
      <c r="J541" s="76" t="s">
        <v>626</v>
      </c>
      <c r="K541" s="5">
        <v>50</v>
      </c>
      <c r="L541" s="90"/>
      <c r="M541" s="98">
        <f t="shared" si="301"/>
        <v>0</v>
      </c>
      <c r="N541" s="51">
        <f t="shared" si="302"/>
        <v>0</v>
      </c>
      <c r="O541" s="51">
        <v>4911109000</v>
      </c>
      <c r="P541" s="51">
        <f t="shared" si="299"/>
        <v>0</v>
      </c>
      <c r="Q541" s="215">
        <f t="shared" si="300"/>
        <v>0</v>
      </c>
      <c r="S541" s="51"/>
      <c r="T541" s="51"/>
    </row>
    <row r="542" spans="1:20" s="2" customFormat="1" ht="81" customHeight="1" x14ac:dyDescent="0.25">
      <c r="A542" s="5">
        <f t="shared" si="303"/>
        <v>74</v>
      </c>
      <c r="B542" s="13" t="s">
        <v>16</v>
      </c>
      <c r="C542" s="23"/>
      <c r="D542" s="34" t="s">
        <v>317</v>
      </c>
      <c r="E542" s="29"/>
      <c r="F542" s="47" t="s">
        <v>569</v>
      </c>
      <c r="G542" s="162" t="s">
        <v>865</v>
      </c>
      <c r="H542" s="64">
        <v>48</v>
      </c>
      <c r="I542" s="68">
        <f t="shared" si="298"/>
        <v>24</v>
      </c>
      <c r="J542" s="76" t="s">
        <v>626</v>
      </c>
      <c r="K542" s="5">
        <v>50</v>
      </c>
      <c r="L542" s="90"/>
      <c r="M542" s="98">
        <f t="shared" si="301"/>
        <v>0</v>
      </c>
      <c r="N542" s="51">
        <f t="shared" si="302"/>
        <v>0</v>
      </c>
      <c r="O542" s="51">
        <v>4911109000</v>
      </c>
      <c r="P542" s="51">
        <f t="shared" si="299"/>
        <v>0</v>
      </c>
      <c r="Q542" s="215">
        <f t="shared" si="300"/>
        <v>0</v>
      </c>
      <c r="S542" s="51"/>
      <c r="T542" s="51"/>
    </row>
    <row r="543" spans="1:20" s="2" customFormat="1" ht="81" customHeight="1" x14ac:dyDescent="0.25">
      <c r="A543" s="5">
        <f t="shared" si="303"/>
        <v>75</v>
      </c>
      <c r="B543" s="13" t="s">
        <v>16</v>
      </c>
      <c r="C543" s="23"/>
      <c r="D543" s="34" t="s">
        <v>318</v>
      </c>
      <c r="E543" s="27"/>
      <c r="F543" s="47" t="s">
        <v>569</v>
      </c>
      <c r="G543" s="162" t="s">
        <v>866</v>
      </c>
      <c r="H543" s="64">
        <v>48</v>
      </c>
      <c r="I543" s="68">
        <f t="shared" si="298"/>
        <v>24</v>
      </c>
      <c r="J543" s="76" t="s">
        <v>626</v>
      </c>
      <c r="K543" s="5">
        <v>50</v>
      </c>
      <c r="L543" s="90"/>
      <c r="M543" s="98">
        <f t="shared" si="301"/>
        <v>0</v>
      </c>
      <c r="N543" s="51">
        <f t="shared" si="302"/>
        <v>0</v>
      </c>
      <c r="O543" s="51">
        <v>4911109000</v>
      </c>
      <c r="P543" s="51">
        <f t="shared" si="299"/>
        <v>0</v>
      </c>
      <c r="Q543" s="215">
        <f t="shared" si="300"/>
        <v>0</v>
      </c>
      <c r="S543" s="51"/>
      <c r="T543" s="51"/>
    </row>
    <row r="544" spans="1:20" s="9" customFormat="1" ht="81" customHeight="1" x14ac:dyDescent="0.25">
      <c r="A544" s="5">
        <f t="shared" si="303"/>
        <v>76</v>
      </c>
      <c r="B544" s="13" t="s">
        <v>16</v>
      </c>
      <c r="C544" s="23"/>
      <c r="D544" s="34" t="s">
        <v>319</v>
      </c>
      <c r="E544" s="27"/>
      <c r="F544" s="47" t="s">
        <v>569</v>
      </c>
      <c r="G544" s="162" t="s">
        <v>867</v>
      </c>
      <c r="H544" s="64">
        <v>48</v>
      </c>
      <c r="I544" s="68">
        <f t="shared" si="298"/>
        <v>24</v>
      </c>
      <c r="J544" s="76" t="s">
        <v>626</v>
      </c>
      <c r="K544" s="5">
        <v>50</v>
      </c>
      <c r="L544" s="90"/>
      <c r="M544" s="98">
        <f t="shared" si="301"/>
        <v>0</v>
      </c>
      <c r="N544" s="51">
        <f t="shared" si="302"/>
        <v>0</v>
      </c>
      <c r="O544" s="51">
        <v>4911109000</v>
      </c>
      <c r="P544" s="51">
        <f t="shared" si="299"/>
        <v>0</v>
      </c>
      <c r="Q544" s="215">
        <f t="shared" si="300"/>
        <v>0</v>
      </c>
      <c r="S544" s="169"/>
      <c r="T544" s="169"/>
    </row>
    <row r="545" spans="1:20" s="2" customFormat="1" ht="39" customHeight="1" x14ac:dyDescent="0.25">
      <c r="A545" s="237" t="s">
        <v>691</v>
      </c>
      <c r="B545" s="238"/>
      <c r="C545" s="238"/>
      <c r="D545" s="238"/>
      <c r="E545" s="15"/>
      <c r="F545" s="239"/>
      <c r="G545" s="239"/>
      <c r="H545" s="239"/>
      <c r="I545" s="239"/>
      <c r="J545" s="239"/>
      <c r="K545" s="240"/>
      <c r="L545" s="94"/>
      <c r="M545" s="98"/>
      <c r="N545" s="51"/>
      <c r="O545" s="51"/>
      <c r="P545" s="51"/>
      <c r="Q545" s="51"/>
      <c r="S545" s="51"/>
      <c r="T545" s="51"/>
    </row>
    <row r="546" spans="1:20" s="2" customFormat="1" ht="111.75" customHeight="1" x14ac:dyDescent="0.25">
      <c r="A546" s="5">
        <v>1</v>
      </c>
      <c r="B546" s="13"/>
      <c r="C546" s="24" t="s">
        <v>30</v>
      </c>
      <c r="D546" s="38" t="s">
        <v>1030</v>
      </c>
      <c r="E546" s="27"/>
      <c r="F546" s="47"/>
      <c r="G546" s="162" t="s">
        <v>1031</v>
      </c>
      <c r="H546" s="64">
        <v>75</v>
      </c>
      <c r="I546" s="68">
        <f>ROUND((100-$L$4)/100*H546,1)</f>
        <v>37.5</v>
      </c>
      <c r="J546" s="77">
        <v>2024</v>
      </c>
      <c r="K546" s="85">
        <v>50</v>
      </c>
      <c r="L546" s="90"/>
      <c r="M546" s="98">
        <f>L546*I546</f>
        <v>0</v>
      </c>
      <c r="N546" s="51">
        <f>L546*4.5/50</f>
        <v>0</v>
      </c>
      <c r="O546" s="51">
        <v>4911109000</v>
      </c>
      <c r="P546" s="51">
        <f>TRUNC(L546/K546,0)*K546</f>
        <v>0</v>
      </c>
      <c r="Q546" s="215">
        <f>L546-P546</f>
        <v>0</v>
      </c>
      <c r="S546" s="51"/>
      <c r="T546" s="51"/>
    </row>
    <row r="547" spans="1:20" s="2" customFormat="1" ht="111.75" customHeight="1" x14ac:dyDescent="0.25">
      <c r="A547" s="5">
        <f>A546+1</f>
        <v>2</v>
      </c>
      <c r="B547" s="13"/>
      <c r="C547" s="24" t="s">
        <v>30</v>
      </c>
      <c r="D547" s="38" t="s">
        <v>320</v>
      </c>
      <c r="E547" s="27"/>
      <c r="F547" s="47" t="s">
        <v>570</v>
      </c>
      <c r="G547" s="105">
        <v>9785912823183</v>
      </c>
      <c r="H547" s="64">
        <v>75</v>
      </c>
      <c r="I547" s="68">
        <f t="shared" ref="I547:I567" si="304">ROUND((100-$L$4)/100*H547,1)</f>
        <v>37.5</v>
      </c>
      <c r="J547" s="77">
        <v>2020</v>
      </c>
      <c r="K547" s="85">
        <v>50</v>
      </c>
      <c r="L547" s="90"/>
      <c r="M547" s="98">
        <f>L547*I547</f>
        <v>0</v>
      </c>
      <c r="N547" s="51">
        <f>L547*4.5/50</f>
        <v>0</v>
      </c>
      <c r="O547" s="51">
        <v>4911109000</v>
      </c>
      <c r="P547" s="51">
        <f>TRUNC(L547/K547,0)*K547</f>
        <v>0</v>
      </c>
      <c r="Q547" s="215">
        <f>L547-P547</f>
        <v>0</v>
      </c>
      <c r="S547" s="51"/>
      <c r="T547" s="51"/>
    </row>
    <row r="548" spans="1:20" s="2" customFormat="1" ht="111.75" customHeight="1" x14ac:dyDescent="0.25">
      <c r="A548" s="5">
        <f t="shared" ref="A548:A569" si="305">A547+1</f>
        <v>3</v>
      </c>
      <c r="B548" s="13" t="s">
        <v>16</v>
      </c>
      <c r="C548" s="23"/>
      <c r="D548" s="38" t="s">
        <v>321</v>
      </c>
      <c r="E548" s="27"/>
      <c r="F548" s="47" t="s">
        <v>570</v>
      </c>
      <c r="G548" s="105">
        <v>9785912821448</v>
      </c>
      <c r="H548" s="64">
        <v>75</v>
      </c>
      <c r="I548" s="68">
        <f t="shared" si="304"/>
        <v>37.5</v>
      </c>
      <c r="J548" s="74" t="s">
        <v>628</v>
      </c>
      <c r="K548" s="85">
        <v>50</v>
      </c>
      <c r="L548" s="90"/>
      <c r="M548" s="98">
        <f t="shared" ref="M548:M569" si="306">L548*I548</f>
        <v>0</v>
      </c>
      <c r="N548" s="51">
        <f>L548*4.5/50</f>
        <v>0</v>
      </c>
      <c r="O548" s="51">
        <v>4911109000</v>
      </c>
      <c r="P548" s="51">
        <f t="shared" ref="P548:P569" si="307">TRUNC(L548/K548,0)*K548</f>
        <v>0</v>
      </c>
      <c r="Q548" s="215">
        <f t="shared" ref="Q548:Q569" si="308">L548-P548</f>
        <v>0</v>
      </c>
      <c r="S548" s="51"/>
      <c r="T548" s="51"/>
    </row>
    <row r="549" spans="1:20" s="2" customFormat="1" ht="111.75" customHeight="1" x14ac:dyDescent="0.25">
      <c r="A549" s="5">
        <f t="shared" si="305"/>
        <v>4</v>
      </c>
      <c r="B549" s="13"/>
      <c r="C549" s="23"/>
      <c r="D549" s="38" t="s">
        <v>322</v>
      </c>
      <c r="E549" s="27"/>
      <c r="F549" s="47" t="s">
        <v>571</v>
      </c>
      <c r="G549" s="162" t="s">
        <v>868</v>
      </c>
      <c r="H549" s="64">
        <v>75</v>
      </c>
      <c r="I549" s="68">
        <f t="shared" ref="I549:I554" si="309">ROUND((100-$L$4)/100*H549,1)</f>
        <v>37.5</v>
      </c>
      <c r="J549" s="74"/>
      <c r="K549" s="85">
        <v>50</v>
      </c>
      <c r="L549" s="90"/>
      <c r="M549" s="98">
        <f t="shared" si="306"/>
        <v>0</v>
      </c>
      <c r="N549" s="51">
        <f>L549*3.6/100</f>
        <v>0</v>
      </c>
      <c r="O549" s="51">
        <v>4911109000</v>
      </c>
      <c r="P549" s="51">
        <f t="shared" si="307"/>
        <v>0</v>
      </c>
      <c r="Q549" s="215">
        <f t="shared" si="308"/>
        <v>0</v>
      </c>
      <c r="S549" s="51"/>
      <c r="T549" s="51"/>
    </row>
    <row r="550" spans="1:20" s="2" customFormat="1" ht="111.75" customHeight="1" x14ac:dyDescent="0.25">
      <c r="A550" s="5">
        <f t="shared" si="305"/>
        <v>5</v>
      </c>
      <c r="B550" s="13"/>
      <c r="C550" s="24" t="s">
        <v>30</v>
      </c>
      <c r="D550" s="38" t="s">
        <v>1032</v>
      </c>
      <c r="E550" s="27"/>
      <c r="F550" s="47"/>
      <c r="G550" s="162" t="s">
        <v>1033</v>
      </c>
      <c r="H550" s="64">
        <v>75</v>
      </c>
      <c r="I550" s="68">
        <f t="shared" si="309"/>
        <v>37.5</v>
      </c>
      <c r="J550" s="74" t="s">
        <v>1054</v>
      </c>
      <c r="K550" s="85">
        <v>50</v>
      </c>
      <c r="L550" s="90"/>
      <c r="M550" s="98">
        <f>L550*I550</f>
        <v>0</v>
      </c>
      <c r="N550" s="51">
        <f>L550*4.5/50</f>
        <v>0</v>
      </c>
      <c r="O550" s="51">
        <v>4911109000</v>
      </c>
      <c r="P550" s="51">
        <f t="shared" si="307"/>
        <v>0</v>
      </c>
      <c r="Q550" s="215">
        <f t="shared" si="308"/>
        <v>0</v>
      </c>
      <c r="S550" s="51"/>
      <c r="T550" s="51"/>
    </row>
    <row r="551" spans="1:20" s="2" customFormat="1" ht="111.75" customHeight="1" x14ac:dyDescent="0.25">
      <c r="A551" s="5">
        <f t="shared" si="305"/>
        <v>6</v>
      </c>
      <c r="B551" s="13" t="s">
        <v>16</v>
      </c>
      <c r="C551" s="23"/>
      <c r="D551" s="38" t="s">
        <v>323</v>
      </c>
      <c r="E551" s="22"/>
      <c r="F551" s="47" t="s">
        <v>572</v>
      </c>
      <c r="G551" s="105">
        <v>9785912822971</v>
      </c>
      <c r="H551" s="64">
        <v>30</v>
      </c>
      <c r="I551" s="68">
        <f t="shared" si="309"/>
        <v>15</v>
      </c>
      <c r="J551" s="77">
        <v>2017</v>
      </c>
      <c r="K551" s="85">
        <v>100</v>
      </c>
      <c r="L551" s="90"/>
      <c r="M551" s="98">
        <f t="shared" si="306"/>
        <v>0</v>
      </c>
      <c r="N551" s="51">
        <f t="shared" ref="N551:N561" si="310">L551*3.6/100</f>
        <v>0</v>
      </c>
      <c r="O551" s="51">
        <v>4911109000</v>
      </c>
      <c r="P551" s="51">
        <f t="shared" si="307"/>
        <v>0</v>
      </c>
      <c r="Q551" s="215">
        <f t="shared" si="308"/>
        <v>0</v>
      </c>
      <c r="S551" s="51"/>
      <c r="T551" s="51"/>
    </row>
    <row r="552" spans="1:20" s="2" customFormat="1" ht="111.75" customHeight="1" x14ac:dyDescent="0.25">
      <c r="A552" s="5">
        <f t="shared" si="305"/>
        <v>7</v>
      </c>
      <c r="B552" s="13" t="s">
        <v>16</v>
      </c>
      <c r="C552" s="23"/>
      <c r="D552" s="38" t="s">
        <v>324</v>
      </c>
      <c r="E552" s="27"/>
      <c r="F552" s="47" t="s">
        <v>572</v>
      </c>
      <c r="G552" s="162" t="s">
        <v>869</v>
      </c>
      <c r="H552" s="64">
        <v>30</v>
      </c>
      <c r="I552" s="68">
        <f t="shared" si="309"/>
        <v>15</v>
      </c>
      <c r="J552" s="77">
        <v>2019</v>
      </c>
      <c r="K552" s="85">
        <v>100</v>
      </c>
      <c r="L552" s="90"/>
      <c r="M552" s="98">
        <f t="shared" si="306"/>
        <v>0</v>
      </c>
      <c r="N552" s="51">
        <f t="shared" si="310"/>
        <v>0</v>
      </c>
      <c r="O552" s="51">
        <v>4911109000</v>
      </c>
      <c r="P552" s="51">
        <f t="shared" si="307"/>
        <v>0</v>
      </c>
      <c r="Q552" s="215">
        <f t="shared" si="308"/>
        <v>0</v>
      </c>
      <c r="S552" s="51"/>
      <c r="T552" s="51"/>
    </row>
    <row r="553" spans="1:20" s="2" customFormat="1" ht="111.75" customHeight="1" x14ac:dyDescent="0.25">
      <c r="A553" s="5">
        <f t="shared" si="305"/>
        <v>8</v>
      </c>
      <c r="B553" s="13" t="s">
        <v>16</v>
      </c>
      <c r="C553" s="23"/>
      <c r="D553" s="38" t="s">
        <v>325</v>
      </c>
      <c r="E553" s="27"/>
      <c r="F553" s="47" t="s">
        <v>573</v>
      </c>
      <c r="G553" s="162" t="s">
        <v>870</v>
      </c>
      <c r="H553" s="64">
        <v>30</v>
      </c>
      <c r="I553" s="68">
        <f t="shared" si="309"/>
        <v>15</v>
      </c>
      <c r="J553" s="77"/>
      <c r="K553" s="85">
        <v>100</v>
      </c>
      <c r="L553" s="90"/>
      <c r="M553" s="98">
        <f t="shared" si="306"/>
        <v>0</v>
      </c>
      <c r="N553" s="51">
        <f t="shared" si="310"/>
        <v>0</v>
      </c>
      <c r="O553" s="51">
        <v>4911109000</v>
      </c>
      <c r="P553" s="51">
        <f t="shared" si="307"/>
        <v>0</v>
      </c>
      <c r="Q553" s="215">
        <f t="shared" si="308"/>
        <v>0</v>
      </c>
      <c r="S553" s="51"/>
      <c r="T553" s="51"/>
    </row>
    <row r="554" spans="1:20" s="2" customFormat="1" ht="111.75" customHeight="1" x14ac:dyDescent="0.25">
      <c r="A554" s="5">
        <f t="shared" si="305"/>
        <v>9</v>
      </c>
      <c r="B554" s="13" t="s">
        <v>16</v>
      </c>
      <c r="C554" s="24" t="s">
        <v>30</v>
      </c>
      <c r="D554" s="38" t="s">
        <v>326</v>
      </c>
      <c r="E554" s="27"/>
      <c r="F554" s="47" t="s">
        <v>574</v>
      </c>
      <c r="G554" s="105">
        <v>9785912825163</v>
      </c>
      <c r="H554" s="64">
        <v>30</v>
      </c>
      <c r="I554" s="68">
        <f t="shared" si="309"/>
        <v>15</v>
      </c>
      <c r="J554" s="74" t="s">
        <v>625</v>
      </c>
      <c r="K554" s="85">
        <v>100</v>
      </c>
      <c r="L554" s="90"/>
      <c r="M554" s="98">
        <f t="shared" si="306"/>
        <v>0</v>
      </c>
      <c r="N554" s="51">
        <f t="shared" si="310"/>
        <v>0</v>
      </c>
      <c r="O554" s="51">
        <v>4911109000</v>
      </c>
      <c r="P554" s="51">
        <f t="shared" si="307"/>
        <v>0</v>
      </c>
      <c r="Q554" s="215">
        <f t="shared" si="308"/>
        <v>0</v>
      </c>
      <c r="S554" s="51"/>
      <c r="T554" s="51"/>
    </row>
    <row r="555" spans="1:20" s="2" customFormat="1" ht="111.75" customHeight="1" x14ac:dyDescent="0.25">
      <c r="A555" s="5">
        <f t="shared" si="305"/>
        <v>10</v>
      </c>
      <c r="B555" s="13" t="s">
        <v>16</v>
      </c>
      <c r="C555" s="23"/>
      <c r="D555" s="38" t="s">
        <v>327</v>
      </c>
      <c r="E555" s="27"/>
      <c r="F555" s="47" t="s">
        <v>572</v>
      </c>
      <c r="G555" s="105">
        <v>9785912821455</v>
      </c>
      <c r="H555" s="64">
        <v>30</v>
      </c>
      <c r="I555" s="68">
        <f t="shared" si="304"/>
        <v>15</v>
      </c>
      <c r="J555" s="77">
        <v>2017</v>
      </c>
      <c r="K555" s="85">
        <v>100</v>
      </c>
      <c r="L555" s="90"/>
      <c r="M555" s="98">
        <f t="shared" si="306"/>
        <v>0</v>
      </c>
      <c r="N555" s="51">
        <f t="shared" si="310"/>
        <v>0</v>
      </c>
      <c r="O555" s="51">
        <v>4911109000</v>
      </c>
      <c r="P555" s="51">
        <f t="shared" si="307"/>
        <v>0</v>
      </c>
      <c r="Q555" s="215">
        <f t="shared" si="308"/>
        <v>0</v>
      </c>
      <c r="S555" s="51"/>
      <c r="T555" s="51"/>
    </row>
    <row r="556" spans="1:20" s="2" customFormat="1" ht="111.75" customHeight="1" x14ac:dyDescent="0.25">
      <c r="A556" s="5">
        <f t="shared" si="305"/>
        <v>11</v>
      </c>
      <c r="B556" s="13" t="s">
        <v>16</v>
      </c>
      <c r="C556" s="23"/>
      <c r="D556" s="38" t="s">
        <v>328</v>
      </c>
      <c r="E556" s="27"/>
      <c r="F556" s="47" t="s">
        <v>572</v>
      </c>
      <c r="G556" s="162" t="s">
        <v>871</v>
      </c>
      <c r="H556" s="64">
        <v>30</v>
      </c>
      <c r="I556" s="68">
        <f>ROUND((100-$L$4)/100*H556,1)</f>
        <v>15</v>
      </c>
      <c r="J556" s="77">
        <v>2019</v>
      </c>
      <c r="K556" s="85">
        <v>100</v>
      </c>
      <c r="L556" s="90"/>
      <c r="M556" s="98">
        <f t="shared" si="306"/>
        <v>0</v>
      </c>
      <c r="N556" s="51">
        <f t="shared" si="310"/>
        <v>0</v>
      </c>
      <c r="O556" s="51">
        <v>4911109000</v>
      </c>
      <c r="P556" s="51">
        <f t="shared" si="307"/>
        <v>0</v>
      </c>
      <c r="Q556" s="215">
        <f t="shared" si="308"/>
        <v>0</v>
      </c>
      <c r="S556" s="51"/>
      <c r="T556" s="51"/>
    </row>
    <row r="557" spans="1:20" s="2" customFormat="1" ht="111.75" customHeight="1" x14ac:dyDescent="0.25">
      <c r="A557" s="5">
        <f t="shared" si="305"/>
        <v>12</v>
      </c>
      <c r="B557" s="13" t="s">
        <v>16</v>
      </c>
      <c r="C557" s="23"/>
      <c r="D557" s="38" t="s">
        <v>329</v>
      </c>
      <c r="E557" s="22"/>
      <c r="F557" s="47" t="s">
        <v>572</v>
      </c>
      <c r="G557" s="105">
        <v>9785912825835</v>
      </c>
      <c r="H557" s="64">
        <v>30</v>
      </c>
      <c r="I557" s="68">
        <f t="shared" si="304"/>
        <v>15</v>
      </c>
      <c r="J557" s="74" t="s">
        <v>628</v>
      </c>
      <c r="K557" s="85">
        <v>100</v>
      </c>
      <c r="L557" s="90"/>
      <c r="M557" s="98">
        <f t="shared" si="306"/>
        <v>0</v>
      </c>
      <c r="N557" s="51">
        <f t="shared" si="310"/>
        <v>0</v>
      </c>
      <c r="O557" s="51">
        <v>4911109000</v>
      </c>
      <c r="P557" s="51">
        <f t="shared" si="307"/>
        <v>0</v>
      </c>
      <c r="Q557" s="215">
        <f t="shared" si="308"/>
        <v>0</v>
      </c>
      <c r="S557" s="51"/>
      <c r="T557" s="51"/>
    </row>
    <row r="558" spans="1:20" s="2" customFormat="1" ht="111.75" customHeight="1" x14ac:dyDescent="0.25">
      <c r="A558" s="5">
        <f t="shared" si="305"/>
        <v>13</v>
      </c>
      <c r="B558" s="13" t="s">
        <v>16</v>
      </c>
      <c r="C558" s="23"/>
      <c r="D558" s="38" t="s">
        <v>330</v>
      </c>
      <c r="E558" s="44"/>
      <c r="F558" s="47" t="s">
        <v>572</v>
      </c>
      <c r="G558" s="105">
        <v>9785912822681</v>
      </c>
      <c r="H558" s="64">
        <v>30</v>
      </c>
      <c r="I558" s="68">
        <f t="shared" si="304"/>
        <v>15</v>
      </c>
      <c r="J558" s="77">
        <v>2019</v>
      </c>
      <c r="K558" s="85">
        <v>100</v>
      </c>
      <c r="L558" s="90"/>
      <c r="M558" s="98">
        <f t="shared" si="306"/>
        <v>0</v>
      </c>
      <c r="N558" s="51">
        <f t="shared" si="310"/>
        <v>0</v>
      </c>
      <c r="O558" s="51">
        <v>4911109000</v>
      </c>
      <c r="P558" s="51">
        <f t="shared" si="307"/>
        <v>0</v>
      </c>
      <c r="Q558" s="215">
        <f t="shared" si="308"/>
        <v>0</v>
      </c>
      <c r="S558" s="51"/>
      <c r="T558" s="51"/>
    </row>
    <row r="559" spans="1:20" s="2" customFormat="1" ht="111.75" customHeight="1" x14ac:dyDescent="0.25">
      <c r="A559" s="5">
        <f t="shared" si="305"/>
        <v>14</v>
      </c>
      <c r="B559" s="13" t="s">
        <v>16</v>
      </c>
      <c r="C559" s="23"/>
      <c r="D559" s="38" t="s">
        <v>331</v>
      </c>
      <c r="E559" s="44"/>
      <c r="F559" s="47" t="s">
        <v>572</v>
      </c>
      <c r="G559" s="105">
        <v>9785912827457</v>
      </c>
      <c r="H559" s="64">
        <v>30</v>
      </c>
      <c r="I559" s="68">
        <f t="shared" si="304"/>
        <v>15</v>
      </c>
      <c r="J559" s="77">
        <v>2019</v>
      </c>
      <c r="K559" s="85">
        <v>100</v>
      </c>
      <c r="L559" s="90"/>
      <c r="M559" s="98">
        <f t="shared" si="306"/>
        <v>0</v>
      </c>
      <c r="N559" s="51">
        <f t="shared" si="310"/>
        <v>0</v>
      </c>
      <c r="O559" s="51">
        <v>4911109000</v>
      </c>
      <c r="P559" s="51">
        <f t="shared" si="307"/>
        <v>0</v>
      </c>
      <c r="Q559" s="215">
        <f t="shared" si="308"/>
        <v>0</v>
      </c>
      <c r="S559" s="51"/>
      <c r="T559" s="51"/>
    </row>
    <row r="560" spans="1:20" s="2" customFormat="1" ht="111.75" customHeight="1" x14ac:dyDescent="0.25">
      <c r="A560" s="5">
        <f t="shared" si="305"/>
        <v>15</v>
      </c>
      <c r="B560" s="13" t="s">
        <v>16</v>
      </c>
      <c r="C560" s="23"/>
      <c r="D560" s="38" t="s">
        <v>332</v>
      </c>
      <c r="E560" s="44"/>
      <c r="F560" s="47" t="s">
        <v>572</v>
      </c>
      <c r="G560" s="105">
        <v>9785912828355</v>
      </c>
      <c r="H560" s="64">
        <v>30</v>
      </c>
      <c r="I560" s="68">
        <f t="shared" si="304"/>
        <v>15</v>
      </c>
      <c r="J560" s="77"/>
      <c r="K560" s="85">
        <v>100</v>
      </c>
      <c r="L560" s="90"/>
      <c r="M560" s="98">
        <f t="shared" si="306"/>
        <v>0</v>
      </c>
      <c r="N560" s="51">
        <f t="shared" si="310"/>
        <v>0</v>
      </c>
      <c r="O560" s="51">
        <v>4911109000</v>
      </c>
      <c r="P560" s="51">
        <f t="shared" si="307"/>
        <v>0</v>
      </c>
      <c r="Q560" s="215">
        <f t="shared" si="308"/>
        <v>0</v>
      </c>
      <c r="S560" s="51"/>
      <c r="T560" s="51"/>
    </row>
    <row r="561" spans="1:20" s="2" customFormat="1" ht="111.75" customHeight="1" x14ac:dyDescent="0.25">
      <c r="A561" s="5">
        <f t="shared" si="305"/>
        <v>16</v>
      </c>
      <c r="B561" s="13" t="s">
        <v>16</v>
      </c>
      <c r="C561" s="23"/>
      <c r="D561" s="38" t="s">
        <v>333</v>
      </c>
      <c r="E561" s="27"/>
      <c r="F561" s="47" t="s">
        <v>572</v>
      </c>
      <c r="G561" s="162" t="s">
        <v>872</v>
      </c>
      <c r="H561" s="64">
        <v>30</v>
      </c>
      <c r="I561" s="68">
        <f>ROUND((100-$L$4)/100*H561,1)</f>
        <v>15</v>
      </c>
      <c r="J561" s="77">
        <v>2019</v>
      </c>
      <c r="K561" s="85">
        <v>100</v>
      </c>
      <c r="L561" s="90"/>
      <c r="M561" s="98">
        <f t="shared" si="306"/>
        <v>0</v>
      </c>
      <c r="N561" s="51">
        <f t="shared" si="310"/>
        <v>0</v>
      </c>
      <c r="O561" s="51">
        <v>4911109000</v>
      </c>
      <c r="P561" s="51">
        <f t="shared" si="307"/>
        <v>0</v>
      </c>
      <c r="Q561" s="215">
        <f t="shared" si="308"/>
        <v>0</v>
      </c>
      <c r="S561" s="51"/>
      <c r="T561" s="51"/>
    </row>
    <row r="562" spans="1:20" s="2" customFormat="1" ht="81" customHeight="1" x14ac:dyDescent="0.25">
      <c r="A562" s="5">
        <f t="shared" si="305"/>
        <v>17</v>
      </c>
      <c r="B562" s="13" t="s">
        <v>16</v>
      </c>
      <c r="C562" s="23"/>
      <c r="D562" s="38" t="s">
        <v>334</v>
      </c>
      <c r="E562" s="27"/>
      <c r="F562" s="47" t="s">
        <v>575</v>
      </c>
      <c r="G562" s="162" t="s">
        <v>873</v>
      </c>
      <c r="H562" s="64">
        <v>30</v>
      </c>
      <c r="I562" s="68">
        <f t="shared" si="304"/>
        <v>15</v>
      </c>
      <c r="J562" s="77"/>
      <c r="K562" s="85">
        <v>100</v>
      </c>
      <c r="L562" s="90"/>
      <c r="M562" s="98">
        <f t="shared" si="306"/>
        <v>0</v>
      </c>
      <c r="N562" s="51">
        <f>L562*1/100</f>
        <v>0</v>
      </c>
      <c r="O562" s="51">
        <v>4911109000</v>
      </c>
      <c r="P562" s="51">
        <f t="shared" si="307"/>
        <v>0</v>
      </c>
      <c r="Q562" s="215">
        <f t="shared" si="308"/>
        <v>0</v>
      </c>
      <c r="S562" s="51"/>
      <c r="T562" s="51"/>
    </row>
    <row r="563" spans="1:20" s="2" customFormat="1" ht="111.75" customHeight="1" x14ac:dyDescent="0.25">
      <c r="A563" s="5">
        <f t="shared" si="305"/>
        <v>18</v>
      </c>
      <c r="B563" s="13" t="s">
        <v>16</v>
      </c>
      <c r="C563" s="23"/>
      <c r="D563" s="38" t="s">
        <v>335</v>
      </c>
      <c r="E563" s="27"/>
      <c r="F563" s="47" t="s">
        <v>576</v>
      </c>
      <c r="G563" s="105">
        <v>9785912821417</v>
      </c>
      <c r="H563" s="64">
        <v>11</v>
      </c>
      <c r="I563" s="68">
        <f>ROUND((100-$L$4)/100*H563,1)</f>
        <v>5.5</v>
      </c>
      <c r="J563" s="74" t="s">
        <v>627</v>
      </c>
      <c r="K563" s="85">
        <v>100</v>
      </c>
      <c r="L563" s="90"/>
      <c r="M563" s="98">
        <f t="shared" si="306"/>
        <v>0</v>
      </c>
      <c r="N563" s="51"/>
      <c r="O563" s="51">
        <v>4911109000</v>
      </c>
      <c r="P563" s="51">
        <f t="shared" si="307"/>
        <v>0</v>
      </c>
      <c r="Q563" s="215">
        <f t="shared" si="308"/>
        <v>0</v>
      </c>
      <c r="S563" s="51"/>
      <c r="T563" s="51"/>
    </row>
    <row r="564" spans="1:20" s="2" customFormat="1" ht="111.75" customHeight="1" x14ac:dyDescent="0.25">
      <c r="A564" s="5">
        <f t="shared" si="305"/>
        <v>19</v>
      </c>
      <c r="B564" s="13"/>
      <c r="C564" s="147"/>
      <c r="D564" s="38" t="s">
        <v>336</v>
      </c>
      <c r="E564" s="44"/>
      <c r="F564" s="47" t="s">
        <v>576</v>
      </c>
      <c r="G564" s="162" t="s">
        <v>874</v>
      </c>
      <c r="H564" s="64">
        <v>11</v>
      </c>
      <c r="I564" s="68">
        <f>ROUND((100-$L$4)/100*H564,1)</f>
        <v>5.5</v>
      </c>
      <c r="J564" s="74" t="s">
        <v>624</v>
      </c>
      <c r="K564" s="85">
        <v>100</v>
      </c>
      <c r="L564" s="90"/>
      <c r="M564" s="98">
        <f t="shared" si="306"/>
        <v>0</v>
      </c>
      <c r="N564" s="51"/>
      <c r="O564" s="51">
        <v>4911109000</v>
      </c>
      <c r="P564" s="51">
        <f t="shared" si="307"/>
        <v>0</v>
      </c>
      <c r="Q564" s="215">
        <f t="shared" si="308"/>
        <v>0</v>
      </c>
      <c r="S564" s="51"/>
      <c r="T564" s="51"/>
    </row>
    <row r="565" spans="1:20" s="2" customFormat="1" ht="74.25" customHeight="1" x14ac:dyDescent="0.25">
      <c r="A565" s="5">
        <f t="shared" si="305"/>
        <v>20</v>
      </c>
      <c r="B565" s="13"/>
      <c r="C565" s="147"/>
      <c r="D565" s="38" t="s">
        <v>337</v>
      </c>
      <c r="E565" s="44"/>
      <c r="F565" s="47" t="s">
        <v>576</v>
      </c>
      <c r="G565" s="162" t="s">
        <v>875</v>
      </c>
      <c r="H565" s="64">
        <v>11</v>
      </c>
      <c r="I565" s="68">
        <f>ROUND((100-$L$4)/100*H565,1)</f>
        <v>5.5</v>
      </c>
      <c r="J565" s="74" t="s">
        <v>624</v>
      </c>
      <c r="K565" s="85">
        <v>100</v>
      </c>
      <c r="L565" s="90"/>
      <c r="M565" s="98">
        <f t="shared" si="306"/>
        <v>0</v>
      </c>
      <c r="N565" s="51">
        <f>L565*1/100</f>
        <v>0</v>
      </c>
      <c r="O565" s="51">
        <v>4911109000</v>
      </c>
      <c r="P565" s="51">
        <f t="shared" si="307"/>
        <v>0</v>
      </c>
      <c r="Q565" s="215">
        <f t="shared" si="308"/>
        <v>0</v>
      </c>
      <c r="S565" s="51"/>
      <c r="T565" s="51"/>
    </row>
    <row r="566" spans="1:20" s="2" customFormat="1" ht="76.5" customHeight="1" x14ac:dyDescent="0.25">
      <c r="A566" s="5">
        <f t="shared" si="305"/>
        <v>21</v>
      </c>
      <c r="B566" s="13" t="s">
        <v>16</v>
      </c>
      <c r="C566" s="23"/>
      <c r="D566" s="38" t="s">
        <v>338</v>
      </c>
      <c r="E566" s="27"/>
      <c r="F566" s="47" t="s">
        <v>576</v>
      </c>
      <c r="G566" s="105">
        <v>9785912821431</v>
      </c>
      <c r="H566" s="64">
        <v>11</v>
      </c>
      <c r="I566" s="68">
        <f t="shared" si="304"/>
        <v>5.5</v>
      </c>
      <c r="J566" s="74"/>
      <c r="K566" s="85">
        <v>100</v>
      </c>
      <c r="L566" s="90"/>
      <c r="M566" s="98">
        <f t="shared" si="306"/>
        <v>0</v>
      </c>
      <c r="N566" s="51">
        <f>L566*1/100</f>
        <v>0</v>
      </c>
      <c r="O566" s="51">
        <v>4911109000</v>
      </c>
      <c r="P566" s="51">
        <f t="shared" si="307"/>
        <v>0</v>
      </c>
      <c r="Q566" s="215">
        <f t="shared" si="308"/>
        <v>0</v>
      </c>
      <c r="S566" s="51"/>
      <c r="T566" s="51"/>
    </row>
    <row r="567" spans="1:20" s="2" customFormat="1" ht="71.25" customHeight="1" x14ac:dyDescent="0.25">
      <c r="A567" s="5">
        <f t="shared" si="305"/>
        <v>22</v>
      </c>
      <c r="B567" s="13" t="s">
        <v>16</v>
      </c>
      <c r="C567" s="23"/>
      <c r="D567" s="38" t="s">
        <v>339</v>
      </c>
      <c r="E567" s="27"/>
      <c r="F567" s="47" t="s">
        <v>576</v>
      </c>
      <c r="G567" s="105">
        <v>9785912821424</v>
      </c>
      <c r="H567" s="64">
        <v>11</v>
      </c>
      <c r="I567" s="68">
        <f t="shared" si="304"/>
        <v>5.5</v>
      </c>
      <c r="J567" s="74"/>
      <c r="K567" s="85">
        <v>100</v>
      </c>
      <c r="L567" s="90"/>
      <c r="M567" s="98">
        <f t="shared" si="306"/>
        <v>0</v>
      </c>
      <c r="N567" s="51">
        <f>L567*3.6/100</f>
        <v>0</v>
      </c>
      <c r="O567" s="51">
        <v>4911109000</v>
      </c>
      <c r="P567" s="51">
        <f t="shared" si="307"/>
        <v>0</v>
      </c>
      <c r="Q567" s="215">
        <f t="shared" si="308"/>
        <v>0</v>
      </c>
      <c r="S567" s="51"/>
      <c r="T567" s="51"/>
    </row>
    <row r="568" spans="1:20" s="2" customFormat="1" ht="71.25" customHeight="1" x14ac:dyDescent="0.25">
      <c r="A568" s="5">
        <f t="shared" si="305"/>
        <v>23</v>
      </c>
      <c r="B568" s="13"/>
      <c r="C568" s="23"/>
      <c r="D568" s="38" t="s">
        <v>340</v>
      </c>
      <c r="E568" s="27"/>
      <c r="F568" s="47" t="s">
        <v>572</v>
      </c>
      <c r="G568" s="105" t="s">
        <v>876</v>
      </c>
      <c r="H568" s="64">
        <v>28</v>
      </c>
      <c r="I568" s="68">
        <f>ROUND((100-$L$4)/100*H568,1)</f>
        <v>14</v>
      </c>
      <c r="J568" s="74">
        <v>2021</v>
      </c>
      <c r="K568" s="85">
        <v>100</v>
      </c>
      <c r="L568" s="90"/>
      <c r="M568" s="98">
        <f t="shared" si="306"/>
        <v>0</v>
      </c>
      <c r="N568" s="51">
        <f>L568*3.6/100</f>
        <v>0</v>
      </c>
      <c r="O568" s="51">
        <v>4911109000</v>
      </c>
      <c r="P568" s="51">
        <f t="shared" si="307"/>
        <v>0</v>
      </c>
      <c r="Q568" s="215">
        <f t="shared" si="308"/>
        <v>0</v>
      </c>
      <c r="S568" s="51"/>
      <c r="T568" s="51"/>
    </row>
    <row r="569" spans="1:20" s="2" customFormat="1" ht="71.25" customHeight="1" x14ac:dyDescent="0.25">
      <c r="A569" s="5">
        <f t="shared" si="305"/>
        <v>24</v>
      </c>
      <c r="B569" s="13"/>
      <c r="C569" s="23"/>
      <c r="D569" s="38" t="s">
        <v>341</v>
      </c>
      <c r="E569" s="44"/>
      <c r="F569" s="47" t="s">
        <v>573</v>
      </c>
      <c r="G569" s="105" t="s">
        <v>877</v>
      </c>
      <c r="H569" s="64">
        <v>28</v>
      </c>
      <c r="I569" s="68">
        <f>ROUND((100-$L$4)/100*H569,1)</f>
        <v>14</v>
      </c>
      <c r="J569" s="74"/>
      <c r="K569" s="85">
        <v>100</v>
      </c>
      <c r="L569" s="90"/>
      <c r="M569" s="98">
        <f t="shared" si="306"/>
        <v>0</v>
      </c>
      <c r="N569" s="51">
        <f>L569*3.6/100</f>
        <v>0</v>
      </c>
      <c r="O569" s="51">
        <v>4911109000</v>
      </c>
      <c r="P569" s="51">
        <f t="shared" si="307"/>
        <v>0</v>
      </c>
      <c r="Q569" s="215">
        <f t="shared" si="308"/>
        <v>0</v>
      </c>
      <c r="S569" s="51"/>
      <c r="T569" s="51"/>
    </row>
    <row r="570" spans="1:20" s="2" customFormat="1" ht="44.25" customHeight="1" x14ac:dyDescent="0.25">
      <c r="A570" s="237" t="s">
        <v>692</v>
      </c>
      <c r="B570" s="238"/>
      <c r="C570" s="238"/>
      <c r="D570" s="238"/>
      <c r="E570" s="108"/>
      <c r="F570" s="239" t="s">
        <v>693</v>
      </c>
      <c r="G570" s="239"/>
      <c r="H570" s="239"/>
      <c r="I570" s="239"/>
      <c r="J570" s="239"/>
      <c r="K570" s="240"/>
      <c r="L570" s="94"/>
      <c r="M570" s="98"/>
      <c r="N570" s="51"/>
      <c r="O570" s="51"/>
      <c r="P570" s="51"/>
      <c r="Q570" s="51"/>
      <c r="S570" s="51"/>
      <c r="T570" s="51"/>
    </row>
    <row r="571" spans="1:20" s="2" customFormat="1" ht="108.75" customHeight="1" x14ac:dyDescent="0.25">
      <c r="A571" s="4">
        <v>1</v>
      </c>
      <c r="B571" s="13"/>
      <c r="C571" s="147"/>
      <c r="D571" s="38" t="s">
        <v>889</v>
      </c>
      <c r="E571" s="26"/>
      <c r="F571" s="47" t="s">
        <v>890</v>
      </c>
      <c r="G571" s="105">
        <v>9785000338476</v>
      </c>
      <c r="H571" s="63">
        <v>155</v>
      </c>
      <c r="I571" s="68">
        <f>ROUND((100-$L$4)/100*H571,1)</f>
        <v>77.5</v>
      </c>
      <c r="J571" s="140" t="s">
        <v>811</v>
      </c>
      <c r="K571" s="141">
        <v>100</v>
      </c>
      <c r="L571" s="109"/>
      <c r="M571" s="98">
        <f>L571*I571</f>
        <v>0</v>
      </c>
      <c r="N571" s="51">
        <f>L571*12.5/100</f>
        <v>0</v>
      </c>
      <c r="O571" s="51">
        <v>4901100000</v>
      </c>
      <c r="P571" s="51">
        <f>TRUNC(L571/K571,0)*K571</f>
        <v>0</v>
      </c>
      <c r="Q571" s="215">
        <f>L571-P571</f>
        <v>0</v>
      </c>
      <c r="S571" s="51"/>
      <c r="T571" s="51"/>
    </row>
    <row r="572" spans="1:20" s="2" customFormat="1" ht="108.75" customHeight="1" x14ac:dyDescent="0.25">
      <c r="A572" s="126"/>
      <c r="B572" s="127"/>
      <c r="C572" s="128"/>
      <c r="D572" s="129" t="s">
        <v>887</v>
      </c>
      <c r="E572" s="27"/>
      <c r="F572" s="131" t="s">
        <v>885</v>
      </c>
      <c r="G572" s="154"/>
      <c r="H572" s="172">
        <v>90</v>
      </c>
      <c r="I572" s="133">
        <f>ROUND((100-$L$4)/100*H572,1)</f>
        <v>45</v>
      </c>
      <c r="J572" s="164" t="s">
        <v>811</v>
      </c>
      <c r="K572" s="113">
        <v>50</v>
      </c>
      <c r="L572" s="110"/>
      <c r="M572" s="135">
        <f>L572*I572</f>
        <v>0</v>
      </c>
      <c r="N572" s="51"/>
      <c r="O572" s="51"/>
      <c r="P572" s="51"/>
      <c r="Q572" s="51"/>
      <c r="S572" s="51"/>
      <c r="T572" s="51"/>
    </row>
    <row r="573" spans="1:20" s="2" customFormat="1" ht="36.6" customHeight="1" x14ac:dyDescent="0.25">
      <c r="A573" s="6"/>
      <c r="B573" s="15"/>
      <c r="C573" s="15"/>
      <c r="D573" s="15"/>
      <c r="E573" s="15"/>
      <c r="F573" s="239" t="s">
        <v>694</v>
      </c>
      <c r="G573" s="239"/>
      <c r="H573" s="239"/>
      <c r="I573" s="239"/>
      <c r="J573" s="239"/>
      <c r="K573" s="240"/>
      <c r="L573" s="94"/>
      <c r="M573" s="98"/>
      <c r="N573" s="51"/>
      <c r="O573" s="51"/>
      <c r="P573" s="51"/>
      <c r="Q573" s="51"/>
      <c r="S573" s="51"/>
      <c r="T573" s="51"/>
    </row>
    <row r="574" spans="1:20" s="2" customFormat="1" ht="111.75" customHeight="1" x14ac:dyDescent="0.25">
      <c r="A574" s="5">
        <v>1</v>
      </c>
      <c r="B574" s="16" t="s">
        <v>17</v>
      </c>
      <c r="C574" s="23"/>
      <c r="D574" s="38" t="s">
        <v>268</v>
      </c>
      <c r="E574" s="22"/>
      <c r="F574" s="47"/>
      <c r="G574" s="105">
        <v>9785912828324</v>
      </c>
      <c r="H574" s="64">
        <v>58</v>
      </c>
      <c r="I574" s="68">
        <f>ROUND((100-$L$4)/100*H574,1)</f>
        <v>29</v>
      </c>
      <c r="J574" s="74" t="s">
        <v>629</v>
      </c>
      <c r="K574" s="85">
        <v>100</v>
      </c>
      <c r="L574" s="90"/>
      <c r="M574" s="98">
        <f>L574*I574</f>
        <v>0</v>
      </c>
      <c r="N574" s="51">
        <f>L574*4.2/100</f>
        <v>0</v>
      </c>
      <c r="O574" s="51">
        <v>4901100000</v>
      </c>
      <c r="P574" s="51">
        <f>TRUNC(L574/K574,0)*K574</f>
        <v>0</v>
      </c>
      <c r="Q574" s="215">
        <f>L574-P574</f>
        <v>0</v>
      </c>
      <c r="S574" s="51"/>
      <c r="T574" s="51"/>
    </row>
    <row r="575" spans="1:20" s="2" customFormat="1" ht="111.75" customHeight="1" x14ac:dyDescent="0.25">
      <c r="A575" s="5">
        <f>A574+1</f>
        <v>2</v>
      </c>
      <c r="B575" s="16" t="s">
        <v>17</v>
      </c>
      <c r="C575" s="28"/>
      <c r="D575" s="38" t="s">
        <v>291</v>
      </c>
      <c r="E575" s="22"/>
      <c r="F575" s="47"/>
      <c r="G575" s="105">
        <v>9785912828409</v>
      </c>
      <c r="H575" s="64">
        <v>58</v>
      </c>
      <c r="I575" s="68">
        <f>ROUND((100-$L$4)/100*H575,1)</f>
        <v>29</v>
      </c>
      <c r="J575" s="74" t="s">
        <v>629</v>
      </c>
      <c r="K575" s="85">
        <v>100</v>
      </c>
      <c r="L575" s="90"/>
      <c r="M575" s="98">
        <f>L575*I575</f>
        <v>0</v>
      </c>
      <c r="N575" s="51">
        <f>L575*4.2/100</f>
        <v>0</v>
      </c>
      <c r="O575" s="51">
        <v>4901100000</v>
      </c>
      <c r="P575" s="51">
        <f>TRUNC(L575/K575,0)*K575</f>
        <v>0</v>
      </c>
      <c r="Q575" s="215">
        <f>L575-P575</f>
        <v>0</v>
      </c>
      <c r="S575" s="51"/>
      <c r="T575" s="51"/>
    </row>
    <row r="576" spans="1:20" s="2" customFormat="1" ht="111.75" customHeight="1" x14ac:dyDescent="0.25">
      <c r="A576" s="5">
        <f>A575+1</f>
        <v>3</v>
      </c>
      <c r="B576" s="16" t="s">
        <v>17</v>
      </c>
      <c r="C576" s="28"/>
      <c r="D576" s="38" t="s">
        <v>344</v>
      </c>
      <c r="E576" s="22"/>
      <c r="F576" s="47"/>
      <c r="G576" s="105">
        <v>9785912828249</v>
      </c>
      <c r="H576" s="64">
        <v>58</v>
      </c>
      <c r="I576" s="68">
        <f>ROUND((100-$L$4)/100*H576,1)</f>
        <v>29</v>
      </c>
      <c r="J576" s="74" t="s">
        <v>629</v>
      </c>
      <c r="K576" s="85">
        <v>100</v>
      </c>
      <c r="L576" s="90"/>
      <c r="M576" s="98">
        <f>L576*I576</f>
        <v>0</v>
      </c>
      <c r="N576" s="51">
        <f>L576*4.2/100</f>
        <v>0</v>
      </c>
      <c r="O576" s="51">
        <v>4901100000</v>
      </c>
      <c r="P576" s="51">
        <f>TRUNC(L576/K576,0)*K576</f>
        <v>0</v>
      </c>
      <c r="Q576" s="215">
        <f>L576-P576</f>
        <v>0</v>
      </c>
      <c r="S576" s="51"/>
      <c r="T576" s="51"/>
    </row>
    <row r="577" spans="1:20" s="2" customFormat="1" ht="111.75" customHeight="1" x14ac:dyDescent="0.25">
      <c r="A577" s="5">
        <f>A576+1</f>
        <v>4</v>
      </c>
      <c r="B577" s="16" t="s">
        <v>17</v>
      </c>
      <c r="C577" s="28"/>
      <c r="D577" s="38" t="s">
        <v>298</v>
      </c>
      <c r="E577" s="22"/>
      <c r="F577" s="47"/>
      <c r="G577" s="105">
        <v>9785912828393</v>
      </c>
      <c r="H577" s="64">
        <v>58</v>
      </c>
      <c r="I577" s="68">
        <f>ROUND((100-$L$4)/100*H577,1)</f>
        <v>29</v>
      </c>
      <c r="J577" s="74" t="s">
        <v>629</v>
      </c>
      <c r="K577" s="85">
        <v>100</v>
      </c>
      <c r="L577" s="90"/>
      <c r="M577" s="98">
        <f>L577*I577</f>
        <v>0</v>
      </c>
      <c r="N577" s="51">
        <f>L577*4.2/100</f>
        <v>0</v>
      </c>
      <c r="O577" s="51">
        <v>4901100000</v>
      </c>
      <c r="P577" s="51">
        <f>TRUNC(L577/K577,0)*K577</f>
        <v>0</v>
      </c>
      <c r="Q577" s="215">
        <f>L577-P577</f>
        <v>0</v>
      </c>
      <c r="S577" s="51"/>
      <c r="T577" s="51"/>
    </row>
    <row r="578" spans="1:20" s="2" customFormat="1" ht="34.15" customHeight="1" x14ac:dyDescent="0.25">
      <c r="A578" s="237"/>
      <c r="B578" s="238"/>
      <c r="C578" s="238"/>
      <c r="D578" s="238"/>
      <c r="E578" s="15"/>
      <c r="F578" s="239" t="s">
        <v>695</v>
      </c>
      <c r="G578" s="239"/>
      <c r="H578" s="239"/>
      <c r="I578" s="239"/>
      <c r="J578" s="239"/>
      <c r="K578" s="240"/>
      <c r="L578" s="90"/>
      <c r="M578" s="98"/>
      <c r="N578" s="51"/>
      <c r="O578" s="51"/>
      <c r="P578" s="51"/>
      <c r="Q578" s="51"/>
      <c r="S578" s="51"/>
      <c r="T578" s="51"/>
    </row>
    <row r="579" spans="1:20" s="2" customFormat="1" ht="111.75" customHeight="1" x14ac:dyDescent="0.2">
      <c r="A579" s="5">
        <f>A577+1</f>
        <v>5</v>
      </c>
      <c r="B579" s="16" t="s">
        <v>17</v>
      </c>
      <c r="C579" s="23"/>
      <c r="D579" s="38" t="s">
        <v>346</v>
      </c>
      <c r="E579" s="229"/>
      <c r="F579" s="47" t="s">
        <v>569</v>
      </c>
      <c r="G579" s="105">
        <v>9785912829130</v>
      </c>
      <c r="H579" s="64">
        <v>58</v>
      </c>
      <c r="I579" s="68">
        <f t="shared" ref="I579:I611" si="311">ROUND((100-$L$4)/100*H579,1)</f>
        <v>29</v>
      </c>
      <c r="J579" s="74" t="s">
        <v>627</v>
      </c>
      <c r="K579" s="85">
        <v>100</v>
      </c>
      <c r="L579" s="90"/>
      <c r="M579" s="98">
        <f>L579*I579</f>
        <v>0</v>
      </c>
      <c r="N579" s="51">
        <f t="shared" ref="N579:N610" si="312">L579*3.8/100</f>
        <v>0</v>
      </c>
      <c r="O579" s="51">
        <v>4901100000</v>
      </c>
      <c r="P579" s="51">
        <f t="shared" ref="P579:P611" si="313">TRUNC(L579/K579,0)*K579</f>
        <v>0</v>
      </c>
      <c r="Q579" s="215">
        <f t="shared" ref="Q579:Q611" si="314">L579-P579</f>
        <v>0</v>
      </c>
      <c r="S579" s="51"/>
      <c r="T579" s="51"/>
    </row>
    <row r="580" spans="1:20" s="2" customFormat="1" ht="111.75" customHeight="1" x14ac:dyDescent="0.25">
      <c r="A580" s="5">
        <f>A579+1</f>
        <v>6</v>
      </c>
      <c r="B580" s="16" t="s">
        <v>17</v>
      </c>
      <c r="C580" s="23"/>
      <c r="D580" s="38" t="s">
        <v>347</v>
      </c>
      <c r="E580" s="27"/>
      <c r="F580" s="47" t="s">
        <v>569</v>
      </c>
      <c r="G580" s="105">
        <v>9785912829161</v>
      </c>
      <c r="H580" s="64">
        <v>58</v>
      </c>
      <c r="I580" s="68">
        <f t="shared" si="311"/>
        <v>29</v>
      </c>
      <c r="J580" s="74" t="s">
        <v>627</v>
      </c>
      <c r="K580" s="85">
        <v>100</v>
      </c>
      <c r="L580" s="90"/>
      <c r="M580" s="98">
        <f t="shared" ref="M580:M611" si="315">L580*I580</f>
        <v>0</v>
      </c>
      <c r="N580" s="51">
        <f t="shared" si="312"/>
        <v>0</v>
      </c>
      <c r="O580" s="51">
        <v>4901100000</v>
      </c>
      <c r="P580" s="51">
        <f t="shared" si="313"/>
        <v>0</v>
      </c>
      <c r="Q580" s="215">
        <f t="shared" si="314"/>
        <v>0</v>
      </c>
      <c r="S580" s="51"/>
      <c r="T580" s="51"/>
    </row>
    <row r="581" spans="1:20" s="2" customFormat="1" ht="111.75" customHeight="1" x14ac:dyDescent="0.25">
      <c r="A581" s="5">
        <f t="shared" ref="A581:A611" si="316">A580+1</f>
        <v>7</v>
      </c>
      <c r="B581" s="16" t="s">
        <v>17</v>
      </c>
      <c r="C581" s="23"/>
      <c r="D581" s="38" t="s">
        <v>253</v>
      </c>
      <c r="E581" s="27"/>
      <c r="F581" s="47"/>
      <c r="G581" s="105">
        <v>9785912828096</v>
      </c>
      <c r="H581" s="64">
        <v>58</v>
      </c>
      <c r="I581" s="68">
        <f t="shared" si="311"/>
        <v>29</v>
      </c>
      <c r="J581" s="74" t="s">
        <v>627</v>
      </c>
      <c r="K581" s="85">
        <v>100</v>
      </c>
      <c r="L581" s="90"/>
      <c r="M581" s="98">
        <f t="shared" si="315"/>
        <v>0</v>
      </c>
      <c r="N581" s="51">
        <f t="shared" si="312"/>
        <v>0</v>
      </c>
      <c r="O581" s="51">
        <v>4901100000</v>
      </c>
      <c r="P581" s="51">
        <f t="shared" si="313"/>
        <v>0</v>
      </c>
      <c r="Q581" s="215">
        <f t="shared" si="314"/>
        <v>0</v>
      </c>
      <c r="S581" s="51"/>
      <c r="T581" s="51"/>
    </row>
    <row r="582" spans="1:20" s="2" customFormat="1" ht="111.75" customHeight="1" x14ac:dyDescent="0.25">
      <c r="A582" s="5">
        <f t="shared" si="316"/>
        <v>8</v>
      </c>
      <c r="B582" s="16" t="s">
        <v>17</v>
      </c>
      <c r="C582" s="24" t="s">
        <v>30</v>
      </c>
      <c r="D582" s="38" t="s">
        <v>255</v>
      </c>
      <c r="E582" s="22"/>
      <c r="F582" s="47"/>
      <c r="G582" s="105">
        <v>9785912827549</v>
      </c>
      <c r="H582" s="64">
        <v>58</v>
      </c>
      <c r="I582" s="68">
        <f t="shared" si="311"/>
        <v>29</v>
      </c>
      <c r="J582" s="74" t="s">
        <v>625</v>
      </c>
      <c r="K582" s="85">
        <v>300</v>
      </c>
      <c r="L582" s="90"/>
      <c r="M582" s="98">
        <f t="shared" si="315"/>
        <v>0</v>
      </c>
      <c r="N582" s="51">
        <f t="shared" si="312"/>
        <v>0</v>
      </c>
      <c r="O582" s="51">
        <v>4901100000</v>
      </c>
      <c r="P582" s="51">
        <f t="shared" si="313"/>
        <v>0</v>
      </c>
      <c r="Q582" s="215">
        <f t="shared" si="314"/>
        <v>0</v>
      </c>
      <c r="S582" s="51"/>
      <c r="T582" s="51"/>
    </row>
    <row r="583" spans="1:20" s="2" customFormat="1" ht="111.75" customHeight="1" x14ac:dyDescent="0.25">
      <c r="A583" s="5">
        <f t="shared" si="316"/>
        <v>9</v>
      </c>
      <c r="B583" s="16" t="s">
        <v>17</v>
      </c>
      <c r="C583" s="23"/>
      <c r="D583" s="38" t="s">
        <v>256</v>
      </c>
      <c r="E583" s="27"/>
      <c r="F583" s="47"/>
      <c r="G583" s="105">
        <v>9785912827556</v>
      </c>
      <c r="H583" s="64">
        <v>58</v>
      </c>
      <c r="I583" s="68">
        <f t="shared" si="311"/>
        <v>29</v>
      </c>
      <c r="J583" s="74" t="s">
        <v>627</v>
      </c>
      <c r="K583" s="85">
        <v>100</v>
      </c>
      <c r="L583" s="90"/>
      <c r="M583" s="98">
        <f t="shared" si="315"/>
        <v>0</v>
      </c>
      <c r="N583" s="51">
        <f t="shared" si="312"/>
        <v>0</v>
      </c>
      <c r="O583" s="51">
        <v>4901100000</v>
      </c>
      <c r="P583" s="51">
        <f t="shared" si="313"/>
        <v>0</v>
      </c>
      <c r="Q583" s="215">
        <f t="shared" si="314"/>
        <v>0</v>
      </c>
      <c r="S583" s="51"/>
      <c r="T583" s="51"/>
    </row>
    <row r="584" spans="1:20" s="2" customFormat="1" ht="111.75" customHeight="1" x14ac:dyDescent="0.25">
      <c r="A584" s="5">
        <f>A583+1</f>
        <v>10</v>
      </c>
      <c r="B584" s="16"/>
      <c r="C584" s="23"/>
      <c r="D584" s="38" t="s">
        <v>1159</v>
      </c>
      <c r="E584" s="27"/>
      <c r="F584" s="47"/>
      <c r="G584" s="105">
        <v>9785912826665</v>
      </c>
      <c r="H584" s="64">
        <v>58</v>
      </c>
      <c r="I584" s="68">
        <f t="shared" ref="I584" si="317">ROUND((100-$L$4)/100*H584,1)</f>
        <v>29</v>
      </c>
      <c r="J584" s="74" t="s">
        <v>627</v>
      </c>
      <c r="K584" s="85">
        <v>100</v>
      </c>
      <c r="L584" s="90"/>
      <c r="M584" s="98">
        <f t="shared" ref="M584" si="318">L584*I584</f>
        <v>0</v>
      </c>
      <c r="N584" s="51">
        <f t="shared" ref="N584" si="319">L584*3.8/100</f>
        <v>0</v>
      </c>
      <c r="O584" s="51">
        <v>4901100000</v>
      </c>
      <c r="P584" s="51"/>
      <c r="Q584" s="215"/>
      <c r="S584" s="51"/>
      <c r="T584" s="51"/>
    </row>
    <row r="585" spans="1:20" s="2" customFormat="1" ht="111.75" customHeight="1" x14ac:dyDescent="0.25">
      <c r="A585" s="5">
        <f>A584+1</f>
        <v>11</v>
      </c>
      <c r="B585" s="16" t="s">
        <v>17</v>
      </c>
      <c r="C585" s="23"/>
      <c r="D585" s="38" t="s">
        <v>348</v>
      </c>
      <c r="E585" s="27"/>
      <c r="F585" s="47"/>
      <c r="G585" s="105">
        <v>9785000337073</v>
      </c>
      <c r="H585" s="64">
        <v>58</v>
      </c>
      <c r="I585" s="68">
        <f t="shared" si="311"/>
        <v>29</v>
      </c>
      <c r="J585" s="74" t="s">
        <v>625</v>
      </c>
      <c r="K585" s="85">
        <v>300</v>
      </c>
      <c r="L585" s="90"/>
      <c r="M585" s="98">
        <f t="shared" si="315"/>
        <v>0</v>
      </c>
      <c r="N585" s="51">
        <f t="shared" si="312"/>
        <v>0</v>
      </c>
      <c r="O585" s="51">
        <v>4901100000</v>
      </c>
      <c r="P585" s="51">
        <f t="shared" si="313"/>
        <v>0</v>
      </c>
      <c r="Q585" s="215">
        <f t="shared" si="314"/>
        <v>0</v>
      </c>
      <c r="S585" s="51"/>
      <c r="T585" s="51"/>
    </row>
    <row r="586" spans="1:20" s="2" customFormat="1" ht="111.75" customHeight="1" x14ac:dyDescent="0.25">
      <c r="A586" s="5">
        <f t="shared" si="316"/>
        <v>12</v>
      </c>
      <c r="B586" s="16"/>
      <c r="C586" s="24" t="s">
        <v>30</v>
      </c>
      <c r="D586" s="38" t="s">
        <v>259</v>
      </c>
      <c r="E586" s="22"/>
      <c r="F586" s="47"/>
      <c r="G586" s="105">
        <v>9785912827587</v>
      </c>
      <c r="H586" s="64">
        <v>58</v>
      </c>
      <c r="I586" s="68">
        <f t="shared" si="311"/>
        <v>29</v>
      </c>
      <c r="J586" s="74" t="s">
        <v>625</v>
      </c>
      <c r="K586" s="85">
        <v>300</v>
      </c>
      <c r="L586" s="90"/>
      <c r="M586" s="98">
        <f t="shared" si="315"/>
        <v>0</v>
      </c>
      <c r="N586" s="51">
        <f t="shared" si="312"/>
        <v>0</v>
      </c>
      <c r="O586" s="51">
        <v>4901100000</v>
      </c>
      <c r="P586" s="51">
        <f t="shared" si="313"/>
        <v>0</v>
      </c>
      <c r="Q586" s="215">
        <f t="shared" si="314"/>
        <v>0</v>
      </c>
      <c r="S586" s="51"/>
      <c r="T586" s="51"/>
    </row>
    <row r="587" spans="1:20" s="2" customFormat="1" ht="111.75" customHeight="1" x14ac:dyDescent="0.25">
      <c r="A587" s="5">
        <f t="shared" si="316"/>
        <v>13</v>
      </c>
      <c r="B587" s="16" t="s">
        <v>17</v>
      </c>
      <c r="C587" s="24" t="s">
        <v>30</v>
      </c>
      <c r="D587" s="38" t="s">
        <v>349</v>
      </c>
      <c r="E587" s="22"/>
      <c r="F587" s="47"/>
      <c r="G587" s="105">
        <v>9785912826719</v>
      </c>
      <c r="H587" s="64">
        <v>58</v>
      </c>
      <c r="I587" s="68">
        <f t="shared" si="311"/>
        <v>29</v>
      </c>
      <c r="J587" s="74" t="s">
        <v>625</v>
      </c>
      <c r="K587" s="85">
        <v>300</v>
      </c>
      <c r="L587" s="90"/>
      <c r="M587" s="98">
        <f t="shared" si="315"/>
        <v>0</v>
      </c>
      <c r="N587" s="51">
        <f t="shared" si="312"/>
        <v>0</v>
      </c>
      <c r="O587" s="51">
        <v>4901100000</v>
      </c>
      <c r="P587" s="51">
        <f t="shared" si="313"/>
        <v>0</v>
      </c>
      <c r="Q587" s="215">
        <f t="shared" si="314"/>
        <v>0</v>
      </c>
      <c r="S587" s="51"/>
      <c r="T587" s="51"/>
    </row>
    <row r="588" spans="1:20" s="2" customFormat="1" ht="111.75" customHeight="1" x14ac:dyDescent="0.25">
      <c r="A588" s="5">
        <f t="shared" si="316"/>
        <v>14</v>
      </c>
      <c r="B588" s="16" t="s">
        <v>17</v>
      </c>
      <c r="C588" s="24" t="s">
        <v>30</v>
      </c>
      <c r="D588" s="38" t="s">
        <v>260</v>
      </c>
      <c r="E588" s="27"/>
      <c r="F588" s="47"/>
      <c r="G588" s="105">
        <v>9785912828430</v>
      </c>
      <c r="H588" s="64">
        <v>58</v>
      </c>
      <c r="I588" s="68">
        <f t="shared" si="311"/>
        <v>29</v>
      </c>
      <c r="J588" s="74" t="s">
        <v>625</v>
      </c>
      <c r="K588" s="85">
        <v>300</v>
      </c>
      <c r="L588" s="90"/>
      <c r="M588" s="98">
        <f t="shared" si="315"/>
        <v>0</v>
      </c>
      <c r="N588" s="51">
        <f t="shared" si="312"/>
        <v>0</v>
      </c>
      <c r="O588" s="51">
        <v>4901100000</v>
      </c>
      <c r="P588" s="51">
        <f t="shared" si="313"/>
        <v>0</v>
      </c>
      <c r="Q588" s="215">
        <f t="shared" si="314"/>
        <v>0</v>
      </c>
      <c r="S588" s="51"/>
      <c r="T588" s="51"/>
    </row>
    <row r="589" spans="1:20" s="2" customFormat="1" ht="111.75" customHeight="1" x14ac:dyDescent="0.25">
      <c r="A589" s="5">
        <f t="shared" si="316"/>
        <v>15</v>
      </c>
      <c r="B589" s="16" t="s">
        <v>17</v>
      </c>
      <c r="C589" s="23"/>
      <c r="D589" s="38" t="s">
        <v>350</v>
      </c>
      <c r="E589" s="27"/>
      <c r="F589" s="47"/>
      <c r="G589" s="105">
        <v>9785912829116</v>
      </c>
      <c r="H589" s="64">
        <v>58</v>
      </c>
      <c r="I589" s="68">
        <f t="shared" si="311"/>
        <v>29</v>
      </c>
      <c r="J589" s="74" t="s">
        <v>627</v>
      </c>
      <c r="K589" s="85">
        <v>100</v>
      </c>
      <c r="L589" s="90"/>
      <c r="M589" s="98">
        <f t="shared" si="315"/>
        <v>0</v>
      </c>
      <c r="N589" s="51">
        <f t="shared" si="312"/>
        <v>0</v>
      </c>
      <c r="O589" s="51">
        <v>4901100000</v>
      </c>
      <c r="P589" s="51">
        <f t="shared" si="313"/>
        <v>0</v>
      </c>
      <c r="Q589" s="215">
        <f t="shared" si="314"/>
        <v>0</v>
      </c>
      <c r="S589" s="51"/>
      <c r="T589" s="51"/>
    </row>
    <row r="590" spans="1:20" s="2" customFormat="1" ht="111.75" customHeight="1" x14ac:dyDescent="0.25">
      <c r="A590" s="5">
        <f t="shared" si="316"/>
        <v>16</v>
      </c>
      <c r="B590" s="16" t="s">
        <v>17</v>
      </c>
      <c r="C590" s="23"/>
      <c r="D590" s="38" t="s">
        <v>351</v>
      </c>
      <c r="E590" s="22"/>
      <c r="F590" s="47"/>
      <c r="G590" s="105">
        <v>9785912829086</v>
      </c>
      <c r="H590" s="64">
        <v>58</v>
      </c>
      <c r="I590" s="68">
        <f t="shared" si="311"/>
        <v>29</v>
      </c>
      <c r="J590" s="74" t="s">
        <v>627</v>
      </c>
      <c r="K590" s="85">
        <v>100</v>
      </c>
      <c r="L590" s="90"/>
      <c r="M590" s="98">
        <f t="shared" si="315"/>
        <v>0</v>
      </c>
      <c r="N590" s="51">
        <f t="shared" si="312"/>
        <v>0</v>
      </c>
      <c r="O590" s="51">
        <v>4901100000</v>
      </c>
      <c r="P590" s="51">
        <f t="shared" si="313"/>
        <v>0</v>
      </c>
      <c r="Q590" s="215">
        <f t="shared" si="314"/>
        <v>0</v>
      </c>
      <c r="S590" s="51"/>
      <c r="T590" s="51"/>
    </row>
    <row r="591" spans="1:20" s="2" customFormat="1" ht="111.75" customHeight="1" x14ac:dyDescent="0.25">
      <c r="A591" s="5">
        <f t="shared" si="316"/>
        <v>17</v>
      </c>
      <c r="B591" s="16" t="s">
        <v>17</v>
      </c>
      <c r="C591" s="23"/>
      <c r="D591" s="38" t="s">
        <v>272</v>
      </c>
      <c r="E591" s="27"/>
      <c r="F591" s="47"/>
      <c r="G591" s="105">
        <v>9785912828102</v>
      </c>
      <c r="H591" s="64">
        <v>58</v>
      </c>
      <c r="I591" s="68">
        <f t="shared" si="311"/>
        <v>29</v>
      </c>
      <c r="J591" s="74" t="s">
        <v>627</v>
      </c>
      <c r="K591" s="85">
        <v>100</v>
      </c>
      <c r="L591" s="90"/>
      <c r="M591" s="98">
        <f t="shared" si="315"/>
        <v>0</v>
      </c>
      <c r="N591" s="51">
        <f t="shared" si="312"/>
        <v>0</v>
      </c>
      <c r="O591" s="51">
        <v>4901100000</v>
      </c>
      <c r="P591" s="51">
        <f t="shared" si="313"/>
        <v>0</v>
      </c>
      <c r="Q591" s="215">
        <f t="shared" si="314"/>
        <v>0</v>
      </c>
      <c r="S591" s="51"/>
      <c r="T591" s="51"/>
    </row>
    <row r="592" spans="1:20" s="2" customFormat="1" ht="111.75" customHeight="1" x14ac:dyDescent="0.25">
      <c r="A592" s="5">
        <f t="shared" si="316"/>
        <v>18</v>
      </c>
      <c r="B592" s="16"/>
      <c r="C592" s="147"/>
      <c r="D592" s="38" t="s">
        <v>343</v>
      </c>
      <c r="E592" s="46"/>
      <c r="F592" s="47"/>
      <c r="G592" s="105">
        <v>9785912827570</v>
      </c>
      <c r="H592" s="64">
        <v>58</v>
      </c>
      <c r="I592" s="68">
        <f t="shared" si="311"/>
        <v>29</v>
      </c>
      <c r="J592" s="74" t="s">
        <v>624</v>
      </c>
      <c r="K592" s="85">
        <v>250</v>
      </c>
      <c r="L592" s="90"/>
      <c r="M592" s="98">
        <f t="shared" si="315"/>
        <v>0</v>
      </c>
      <c r="N592" s="51">
        <f t="shared" si="312"/>
        <v>0</v>
      </c>
      <c r="O592" s="51">
        <v>4901100000</v>
      </c>
      <c r="P592" s="51">
        <f t="shared" si="313"/>
        <v>0</v>
      </c>
      <c r="Q592" s="215">
        <f t="shared" si="314"/>
        <v>0</v>
      </c>
      <c r="S592" s="51"/>
      <c r="T592" s="51"/>
    </row>
    <row r="593" spans="1:20" s="2" customFormat="1" ht="111.75" customHeight="1" x14ac:dyDescent="0.25">
      <c r="A593" s="5">
        <f t="shared" si="316"/>
        <v>19</v>
      </c>
      <c r="B593" s="16" t="s">
        <v>17</v>
      </c>
      <c r="C593" s="24" t="s">
        <v>30</v>
      </c>
      <c r="D593" s="38" t="s">
        <v>352</v>
      </c>
      <c r="E593" s="27"/>
      <c r="F593" s="47"/>
      <c r="G593" s="105">
        <v>9785912826672</v>
      </c>
      <c r="H593" s="64">
        <v>58</v>
      </c>
      <c r="I593" s="68">
        <f t="shared" si="311"/>
        <v>29</v>
      </c>
      <c r="J593" s="74" t="s">
        <v>625</v>
      </c>
      <c r="K593" s="85">
        <v>100</v>
      </c>
      <c r="L593" s="90"/>
      <c r="M593" s="98">
        <f t="shared" si="315"/>
        <v>0</v>
      </c>
      <c r="N593" s="51">
        <f t="shared" si="312"/>
        <v>0</v>
      </c>
      <c r="O593" s="51">
        <v>4901100000</v>
      </c>
      <c r="P593" s="51">
        <f t="shared" si="313"/>
        <v>0</v>
      </c>
      <c r="Q593" s="215">
        <f t="shared" si="314"/>
        <v>0</v>
      </c>
      <c r="S593" s="51"/>
      <c r="T593" s="51"/>
    </row>
    <row r="594" spans="1:20" s="2" customFormat="1" ht="111.75" customHeight="1" x14ac:dyDescent="0.25">
      <c r="A594" s="5">
        <f t="shared" si="316"/>
        <v>20</v>
      </c>
      <c r="B594" s="16"/>
      <c r="C594" s="147"/>
      <c r="D594" s="38" t="s">
        <v>275</v>
      </c>
      <c r="E594" s="27"/>
      <c r="F594" s="47"/>
      <c r="G594" s="105">
        <v>9785912828447</v>
      </c>
      <c r="H594" s="64">
        <v>58</v>
      </c>
      <c r="I594" s="68">
        <f t="shared" si="311"/>
        <v>29</v>
      </c>
      <c r="J594" s="74" t="s">
        <v>624</v>
      </c>
      <c r="K594" s="85">
        <v>250</v>
      </c>
      <c r="L594" s="90"/>
      <c r="M594" s="98">
        <f t="shared" si="315"/>
        <v>0</v>
      </c>
      <c r="N594" s="51">
        <f t="shared" si="312"/>
        <v>0</v>
      </c>
      <c r="O594" s="51">
        <v>4901100000</v>
      </c>
      <c r="P594" s="51">
        <f t="shared" si="313"/>
        <v>0</v>
      </c>
      <c r="Q594" s="215">
        <f t="shared" si="314"/>
        <v>0</v>
      </c>
      <c r="S594" s="51"/>
      <c r="T594" s="51"/>
    </row>
    <row r="595" spans="1:20" s="2" customFormat="1" ht="111.75" customHeight="1" x14ac:dyDescent="0.25">
      <c r="A595" s="5">
        <f t="shared" si="316"/>
        <v>21</v>
      </c>
      <c r="B595" s="16"/>
      <c r="C595" s="147"/>
      <c r="D595" s="38" t="s">
        <v>344</v>
      </c>
      <c r="E595" s="46"/>
      <c r="F595" s="47"/>
      <c r="G595" s="105">
        <v>9785912828249</v>
      </c>
      <c r="H595" s="64">
        <v>58</v>
      </c>
      <c r="I595" s="68">
        <f t="shared" si="311"/>
        <v>29</v>
      </c>
      <c r="J595" s="74" t="s">
        <v>624</v>
      </c>
      <c r="K595" s="85">
        <v>250</v>
      </c>
      <c r="L595" s="90"/>
      <c r="M595" s="98">
        <f t="shared" si="315"/>
        <v>0</v>
      </c>
      <c r="N595" s="51">
        <f t="shared" si="312"/>
        <v>0</v>
      </c>
      <c r="O595" s="51">
        <v>4901100000</v>
      </c>
      <c r="P595" s="51">
        <f t="shared" si="313"/>
        <v>0</v>
      </c>
      <c r="Q595" s="215">
        <f t="shared" si="314"/>
        <v>0</v>
      </c>
      <c r="S595" s="51"/>
      <c r="T595" s="51"/>
    </row>
    <row r="596" spans="1:20" s="2" customFormat="1" ht="111.75" customHeight="1" x14ac:dyDescent="0.25">
      <c r="A596" s="5">
        <f t="shared" si="316"/>
        <v>22</v>
      </c>
      <c r="B596" s="16" t="s">
        <v>17</v>
      </c>
      <c r="C596" s="24" t="s">
        <v>30</v>
      </c>
      <c r="D596" s="38" t="s">
        <v>168</v>
      </c>
      <c r="E596" s="27"/>
      <c r="F596" s="47"/>
      <c r="G596" s="105">
        <v>9785912826641</v>
      </c>
      <c r="H596" s="64">
        <v>58</v>
      </c>
      <c r="I596" s="68">
        <f t="shared" si="311"/>
        <v>29</v>
      </c>
      <c r="J596" s="74" t="s">
        <v>625</v>
      </c>
      <c r="K596" s="85">
        <v>300</v>
      </c>
      <c r="L596" s="90"/>
      <c r="M596" s="98">
        <f t="shared" si="315"/>
        <v>0</v>
      </c>
      <c r="N596" s="51">
        <f t="shared" si="312"/>
        <v>0</v>
      </c>
      <c r="O596" s="51">
        <v>4901100000</v>
      </c>
      <c r="P596" s="51">
        <f t="shared" si="313"/>
        <v>0</v>
      </c>
      <c r="Q596" s="215">
        <f t="shared" si="314"/>
        <v>0</v>
      </c>
      <c r="S596" s="51"/>
      <c r="T596" s="51"/>
    </row>
    <row r="597" spans="1:20" s="2" customFormat="1" ht="111.75" customHeight="1" x14ac:dyDescent="0.25">
      <c r="A597" s="5">
        <f t="shared" si="316"/>
        <v>23</v>
      </c>
      <c r="B597" s="16" t="s">
        <v>17</v>
      </c>
      <c r="C597" s="24" t="s">
        <v>30</v>
      </c>
      <c r="D597" s="38" t="s">
        <v>353</v>
      </c>
      <c r="E597" s="27"/>
      <c r="F597" s="47"/>
      <c r="G597" s="105">
        <v>9785912828256</v>
      </c>
      <c r="H597" s="64">
        <v>58</v>
      </c>
      <c r="I597" s="68">
        <f t="shared" si="311"/>
        <v>29</v>
      </c>
      <c r="J597" s="74" t="s">
        <v>625</v>
      </c>
      <c r="K597" s="87" t="s">
        <v>635</v>
      </c>
      <c r="L597" s="90"/>
      <c r="M597" s="98">
        <f t="shared" si="315"/>
        <v>0</v>
      </c>
      <c r="N597" s="51">
        <f t="shared" si="312"/>
        <v>0</v>
      </c>
      <c r="O597" s="51">
        <v>4901100000</v>
      </c>
      <c r="P597" s="51" t="e">
        <f t="shared" si="313"/>
        <v>#VALUE!</v>
      </c>
      <c r="Q597" s="215" t="e">
        <f t="shared" si="314"/>
        <v>#VALUE!</v>
      </c>
      <c r="S597" s="51"/>
      <c r="T597" s="51"/>
    </row>
    <row r="598" spans="1:20" s="2" customFormat="1" ht="111.75" customHeight="1" x14ac:dyDescent="0.25">
      <c r="A598" s="5">
        <f t="shared" si="316"/>
        <v>24</v>
      </c>
      <c r="B598" s="16" t="s">
        <v>17</v>
      </c>
      <c r="C598" s="23"/>
      <c r="D598" s="38" t="s">
        <v>354</v>
      </c>
      <c r="E598" s="27"/>
      <c r="F598" s="47"/>
      <c r="G598" s="105">
        <v>9785912829093</v>
      </c>
      <c r="H598" s="64">
        <v>58</v>
      </c>
      <c r="I598" s="68">
        <f t="shared" si="311"/>
        <v>29</v>
      </c>
      <c r="J598" s="74" t="s">
        <v>627</v>
      </c>
      <c r="K598" s="85">
        <v>100</v>
      </c>
      <c r="L598" s="90"/>
      <c r="M598" s="98">
        <f t="shared" si="315"/>
        <v>0</v>
      </c>
      <c r="N598" s="51">
        <f t="shared" si="312"/>
        <v>0</v>
      </c>
      <c r="O598" s="51">
        <v>4901100000</v>
      </c>
      <c r="P598" s="51">
        <f t="shared" si="313"/>
        <v>0</v>
      </c>
      <c r="Q598" s="215">
        <f t="shared" si="314"/>
        <v>0</v>
      </c>
      <c r="S598" s="51"/>
      <c r="T598" s="51"/>
    </row>
    <row r="599" spans="1:20" s="2" customFormat="1" ht="111.75" customHeight="1" x14ac:dyDescent="0.25">
      <c r="A599" s="5">
        <f t="shared" si="316"/>
        <v>25</v>
      </c>
      <c r="B599" s="16" t="s">
        <v>17</v>
      </c>
      <c r="C599" s="23"/>
      <c r="D599" s="38" t="s">
        <v>355</v>
      </c>
      <c r="E599" s="27"/>
      <c r="F599" s="47"/>
      <c r="G599" s="105">
        <v>9785912829123</v>
      </c>
      <c r="H599" s="64">
        <v>58</v>
      </c>
      <c r="I599" s="68">
        <f t="shared" si="311"/>
        <v>29</v>
      </c>
      <c r="J599" s="74" t="s">
        <v>627</v>
      </c>
      <c r="K599" s="85">
        <v>100</v>
      </c>
      <c r="L599" s="90"/>
      <c r="M599" s="98">
        <f t="shared" si="315"/>
        <v>0</v>
      </c>
      <c r="N599" s="51">
        <f t="shared" si="312"/>
        <v>0</v>
      </c>
      <c r="O599" s="51">
        <v>4901100000</v>
      </c>
      <c r="P599" s="51">
        <f t="shared" si="313"/>
        <v>0</v>
      </c>
      <c r="Q599" s="215">
        <f t="shared" si="314"/>
        <v>0</v>
      </c>
      <c r="S599" s="51"/>
      <c r="T599" s="51"/>
    </row>
    <row r="600" spans="1:20" s="2" customFormat="1" ht="111.75" customHeight="1" x14ac:dyDescent="0.25">
      <c r="A600" s="5">
        <f t="shared" si="316"/>
        <v>26</v>
      </c>
      <c r="B600" s="16" t="s">
        <v>17</v>
      </c>
      <c r="C600" s="24" t="s">
        <v>30</v>
      </c>
      <c r="D600" s="38" t="s">
        <v>356</v>
      </c>
      <c r="E600" s="27"/>
      <c r="F600" s="47"/>
      <c r="G600" s="105">
        <v>9785912828263</v>
      </c>
      <c r="H600" s="64">
        <v>58</v>
      </c>
      <c r="I600" s="68">
        <f t="shared" si="311"/>
        <v>29</v>
      </c>
      <c r="J600" s="74" t="s">
        <v>625</v>
      </c>
      <c r="K600" s="85">
        <v>300</v>
      </c>
      <c r="L600" s="90"/>
      <c r="M600" s="98">
        <f t="shared" si="315"/>
        <v>0</v>
      </c>
      <c r="N600" s="51">
        <f t="shared" si="312"/>
        <v>0</v>
      </c>
      <c r="O600" s="51">
        <v>4901100000</v>
      </c>
      <c r="P600" s="51">
        <f t="shared" si="313"/>
        <v>0</v>
      </c>
      <c r="Q600" s="215">
        <f t="shared" si="314"/>
        <v>0</v>
      </c>
      <c r="S600" s="51"/>
      <c r="T600" s="51"/>
    </row>
    <row r="601" spans="1:20" s="2" customFormat="1" ht="111.75" customHeight="1" x14ac:dyDescent="0.25">
      <c r="A601" s="5">
        <f t="shared" si="316"/>
        <v>27</v>
      </c>
      <c r="B601" s="16" t="s">
        <v>17</v>
      </c>
      <c r="C601" s="24" t="s">
        <v>30</v>
      </c>
      <c r="D601" s="38" t="s">
        <v>299</v>
      </c>
      <c r="E601" s="47"/>
      <c r="F601" s="47"/>
      <c r="G601" s="105">
        <v>9785912826610</v>
      </c>
      <c r="H601" s="64">
        <v>58</v>
      </c>
      <c r="I601" s="68">
        <f t="shared" si="311"/>
        <v>29</v>
      </c>
      <c r="J601" s="74" t="s">
        <v>625</v>
      </c>
      <c r="K601" s="85">
        <v>300</v>
      </c>
      <c r="L601" s="90"/>
      <c r="M601" s="98">
        <f t="shared" si="315"/>
        <v>0</v>
      </c>
      <c r="N601" s="51">
        <f t="shared" si="312"/>
        <v>0</v>
      </c>
      <c r="O601" s="51">
        <v>4901100000</v>
      </c>
      <c r="P601" s="51">
        <f t="shared" si="313"/>
        <v>0</v>
      </c>
      <c r="Q601" s="215">
        <f t="shared" si="314"/>
        <v>0</v>
      </c>
      <c r="S601" s="51"/>
      <c r="T601" s="51"/>
    </row>
    <row r="602" spans="1:20" s="2" customFormat="1" ht="111.75" customHeight="1" x14ac:dyDescent="0.25">
      <c r="A602" s="5">
        <f t="shared" si="316"/>
        <v>28</v>
      </c>
      <c r="B602" s="16" t="s">
        <v>17</v>
      </c>
      <c r="C602" s="24" t="s">
        <v>30</v>
      </c>
      <c r="D602" s="38" t="s">
        <v>357</v>
      </c>
      <c r="E602" s="27"/>
      <c r="F602" s="47"/>
      <c r="G602" s="105">
        <v>9785912826733</v>
      </c>
      <c r="H602" s="64">
        <v>58</v>
      </c>
      <c r="I602" s="68">
        <f>ROUND((100-$L$4)/100*H602,1)</f>
        <v>29</v>
      </c>
      <c r="J602" s="74" t="s">
        <v>625</v>
      </c>
      <c r="K602" s="85">
        <v>300</v>
      </c>
      <c r="L602" s="90"/>
      <c r="M602" s="98">
        <f t="shared" si="315"/>
        <v>0</v>
      </c>
      <c r="N602" s="51">
        <f t="shared" si="312"/>
        <v>0</v>
      </c>
      <c r="O602" s="51">
        <v>4901100000</v>
      </c>
      <c r="P602" s="51">
        <f t="shared" si="313"/>
        <v>0</v>
      </c>
      <c r="Q602" s="215">
        <f t="shared" si="314"/>
        <v>0</v>
      </c>
      <c r="S602" s="51"/>
      <c r="T602" s="51"/>
    </row>
    <row r="603" spans="1:20" s="2" customFormat="1" ht="111.75" customHeight="1" x14ac:dyDescent="0.25">
      <c r="A603" s="5">
        <f t="shared" si="316"/>
        <v>29</v>
      </c>
      <c r="B603" s="16" t="s">
        <v>17</v>
      </c>
      <c r="C603" s="24" t="s">
        <v>30</v>
      </c>
      <c r="D603" s="38" t="s">
        <v>303</v>
      </c>
      <c r="E603" s="27"/>
      <c r="F603" s="47"/>
      <c r="G603" s="105">
        <v>9785912828287</v>
      </c>
      <c r="H603" s="64">
        <v>58</v>
      </c>
      <c r="I603" s="68">
        <f t="shared" si="311"/>
        <v>29</v>
      </c>
      <c r="J603" s="74" t="s">
        <v>625</v>
      </c>
      <c r="K603" s="85">
        <v>300</v>
      </c>
      <c r="L603" s="90"/>
      <c r="M603" s="98">
        <f t="shared" si="315"/>
        <v>0</v>
      </c>
      <c r="N603" s="51">
        <f t="shared" si="312"/>
        <v>0</v>
      </c>
      <c r="O603" s="51">
        <v>4901100000</v>
      </c>
      <c r="P603" s="51">
        <f t="shared" si="313"/>
        <v>0</v>
      </c>
      <c r="Q603" s="215">
        <f t="shared" si="314"/>
        <v>0</v>
      </c>
      <c r="S603" s="51"/>
      <c r="T603" s="51"/>
    </row>
    <row r="604" spans="1:20" s="2" customFormat="1" ht="111.75" customHeight="1" x14ac:dyDescent="0.25">
      <c r="A604" s="5">
        <f t="shared" si="316"/>
        <v>30</v>
      </c>
      <c r="B604" s="16" t="s">
        <v>17</v>
      </c>
      <c r="C604" s="23"/>
      <c r="D604" s="38" t="s">
        <v>358</v>
      </c>
      <c r="E604" s="27"/>
      <c r="F604" s="47"/>
      <c r="G604" s="105">
        <v>9785912829147</v>
      </c>
      <c r="H604" s="64">
        <v>58</v>
      </c>
      <c r="I604" s="68">
        <f t="shared" si="311"/>
        <v>29</v>
      </c>
      <c r="J604" s="74" t="s">
        <v>627</v>
      </c>
      <c r="K604" s="85">
        <v>100</v>
      </c>
      <c r="L604" s="90"/>
      <c r="M604" s="98">
        <f t="shared" si="315"/>
        <v>0</v>
      </c>
      <c r="N604" s="51">
        <f t="shared" si="312"/>
        <v>0</v>
      </c>
      <c r="O604" s="51">
        <v>4901100000</v>
      </c>
      <c r="P604" s="51">
        <f t="shared" si="313"/>
        <v>0</v>
      </c>
      <c r="Q604" s="215">
        <f t="shared" si="314"/>
        <v>0</v>
      </c>
      <c r="S604" s="51"/>
      <c r="T604" s="51"/>
    </row>
    <row r="605" spans="1:20" s="2" customFormat="1" ht="111.75" customHeight="1" x14ac:dyDescent="0.25">
      <c r="A605" s="5">
        <f t="shared" si="316"/>
        <v>31</v>
      </c>
      <c r="B605" s="16" t="s">
        <v>17</v>
      </c>
      <c r="C605" s="28"/>
      <c r="D605" s="38" t="s">
        <v>57</v>
      </c>
      <c r="E605" s="27"/>
      <c r="F605" s="47"/>
      <c r="G605" s="105">
        <v>9785912826740</v>
      </c>
      <c r="H605" s="64">
        <v>58</v>
      </c>
      <c r="I605" s="68">
        <f t="shared" si="311"/>
        <v>29</v>
      </c>
      <c r="J605" s="74" t="s">
        <v>624</v>
      </c>
      <c r="K605" s="85">
        <v>100</v>
      </c>
      <c r="L605" s="90"/>
      <c r="M605" s="98">
        <f t="shared" si="315"/>
        <v>0</v>
      </c>
      <c r="N605" s="51">
        <f t="shared" si="312"/>
        <v>0</v>
      </c>
      <c r="O605" s="51">
        <v>4901100000</v>
      </c>
      <c r="P605" s="51">
        <f t="shared" si="313"/>
        <v>0</v>
      </c>
      <c r="Q605" s="215">
        <f t="shared" si="314"/>
        <v>0</v>
      </c>
      <c r="S605" s="51"/>
      <c r="T605" s="51"/>
    </row>
    <row r="606" spans="1:20" s="2" customFormat="1" ht="111.75" customHeight="1" x14ac:dyDescent="0.25">
      <c r="A606" s="5">
        <f t="shared" si="316"/>
        <v>32</v>
      </c>
      <c r="B606" s="16" t="s">
        <v>17</v>
      </c>
      <c r="C606" s="23"/>
      <c r="D606" s="38" t="s">
        <v>359</v>
      </c>
      <c r="E606" s="27"/>
      <c r="F606" s="47"/>
      <c r="G606" s="105">
        <v>9785912826689</v>
      </c>
      <c r="H606" s="64">
        <v>58</v>
      </c>
      <c r="I606" s="68">
        <f t="shared" si="311"/>
        <v>29</v>
      </c>
      <c r="J606" s="74" t="s">
        <v>627</v>
      </c>
      <c r="K606" s="85">
        <v>100</v>
      </c>
      <c r="L606" s="90"/>
      <c r="M606" s="98">
        <f t="shared" si="315"/>
        <v>0</v>
      </c>
      <c r="N606" s="51">
        <f t="shared" si="312"/>
        <v>0</v>
      </c>
      <c r="O606" s="51">
        <v>4901100000</v>
      </c>
      <c r="P606" s="51">
        <f t="shared" si="313"/>
        <v>0</v>
      </c>
      <c r="Q606" s="215">
        <f t="shared" si="314"/>
        <v>0</v>
      </c>
      <c r="S606" s="51"/>
      <c r="T606" s="51"/>
    </row>
    <row r="607" spans="1:20" s="2" customFormat="1" ht="111.75" customHeight="1" x14ac:dyDescent="0.25">
      <c r="A607" s="5">
        <f t="shared" si="316"/>
        <v>33</v>
      </c>
      <c r="B607" s="16" t="s">
        <v>17</v>
      </c>
      <c r="C607" s="24" t="s">
        <v>30</v>
      </c>
      <c r="D607" s="38" t="s">
        <v>360</v>
      </c>
      <c r="E607" s="27"/>
      <c r="F607" s="47"/>
      <c r="G607" s="105">
        <v>9785912826634</v>
      </c>
      <c r="H607" s="64">
        <v>58</v>
      </c>
      <c r="I607" s="68">
        <f t="shared" si="311"/>
        <v>29</v>
      </c>
      <c r="J607" s="74" t="s">
        <v>625</v>
      </c>
      <c r="K607" s="85">
        <v>300</v>
      </c>
      <c r="L607" s="90"/>
      <c r="M607" s="98">
        <f t="shared" si="315"/>
        <v>0</v>
      </c>
      <c r="N607" s="51">
        <f t="shared" si="312"/>
        <v>0</v>
      </c>
      <c r="O607" s="51">
        <v>4901100000</v>
      </c>
      <c r="P607" s="51">
        <f t="shared" si="313"/>
        <v>0</v>
      </c>
      <c r="Q607" s="215">
        <f t="shared" si="314"/>
        <v>0</v>
      </c>
      <c r="S607" s="51"/>
      <c r="T607" s="51"/>
    </row>
    <row r="608" spans="1:20" s="2" customFormat="1" ht="111.75" customHeight="1" x14ac:dyDescent="0.25">
      <c r="A608" s="5">
        <f t="shared" si="316"/>
        <v>34</v>
      </c>
      <c r="B608" s="16"/>
      <c r="C608" s="28"/>
      <c r="D608" s="38" t="s">
        <v>308</v>
      </c>
      <c r="E608" s="27"/>
      <c r="F608" s="47"/>
      <c r="G608" s="105">
        <v>9785912828119</v>
      </c>
      <c r="H608" s="64">
        <v>58</v>
      </c>
      <c r="I608" s="68">
        <f t="shared" si="311"/>
        <v>29</v>
      </c>
      <c r="J608" s="74" t="s">
        <v>624</v>
      </c>
      <c r="K608" s="85">
        <v>250</v>
      </c>
      <c r="L608" s="90"/>
      <c r="M608" s="98">
        <f t="shared" si="315"/>
        <v>0</v>
      </c>
      <c r="N608" s="51">
        <f t="shared" si="312"/>
        <v>0</v>
      </c>
      <c r="O608" s="51">
        <v>4901100000</v>
      </c>
      <c r="P608" s="51">
        <f t="shared" si="313"/>
        <v>0</v>
      </c>
      <c r="Q608" s="215">
        <f t="shared" si="314"/>
        <v>0</v>
      </c>
      <c r="S608" s="51"/>
      <c r="T608" s="51"/>
    </row>
    <row r="609" spans="1:20" s="2" customFormat="1" ht="111.75" customHeight="1" x14ac:dyDescent="0.25">
      <c r="A609" s="5">
        <f t="shared" si="316"/>
        <v>35</v>
      </c>
      <c r="B609" s="16" t="s">
        <v>17</v>
      </c>
      <c r="C609" s="24" t="s">
        <v>30</v>
      </c>
      <c r="D609" s="38" t="s">
        <v>309</v>
      </c>
      <c r="E609" s="27"/>
      <c r="F609" s="47"/>
      <c r="G609" s="105">
        <v>9785912827563</v>
      </c>
      <c r="H609" s="64">
        <v>58</v>
      </c>
      <c r="I609" s="68">
        <f>ROUND((100-$L$4)/100*H609,1)</f>
        <v>29</v>
      </c>
      <c r="J609" s="74" t="s">
        <v>625</v>
      </c>
      <c r="K609" s="85">
        <v>300</v>
      </c>
      <c r="L609" s="90"/>
      <c r="M609" s="98">
        <f t="shared" si="315"/>
        <v>0</v>
      </c>
      <c r="N609" s="51">
        <f t="shared" si="312"/>
        <v>0</v>
      </c>
      <c r="O609" s="51">
        <v>4901100000</v>
      </c>
      <c r="P609" s="51">
        <f t="shared" si="313"/>
        <v>0</v>
      </c>
      <c r="Q609" s="215">
        <f t="shared" si="314"/>
        <v>0</v>
      </c>
      <c r="S609" s="51"/>
      <c r="T609" s="51"/>
    </row>
    <row r="610" spans="1:20" s="2" customFormat="1" ht="111.75" customHeight="1" x14ac:dyDescent="0.25">
      <c r="A610" s="5">
        <f t="shared" si="316"/>
        <v>36</v>
      </c>
      <c r="B610" s="16" t="s">
        <v>17</v>
      </c>
      <c r="C610" s="23"/>
      <c r="D610" s="38" t="s">
        <v>313</v>
      </c>
      <c r="E610" s="27"/>
      <c r="F610" s="47"/>
      <c r="G610" s="105">
        <v>9785912827594</v>
      </c>
      <c r="H610" s="64">
        <v>58</v>
      </c>
      <c r="I610" s="68">
        <f t="shared" si="311"/>
        <v>29</v>
      </c>
      <c r="J610" s="74" t="s">
        <v>627</v>
      </c>
      <c r="K610" s="85">
        <v>100</v>
      </c>
      <c r="L610" s="90"/>
      <c r="M610" s="98">
        <f t="shared" si="315"/>
        <v>0</v>
      </c>
      <c r="N610" s="51">
        <f t="shared" si="312"/>
        <v>0</v>
      </c>
      <c r="O610" s="51">
        <v>4901100000</v>
      </c>
      <c r="P610" s="51">
        <f t="shared" si="313"/>
        <v>0</v>
      </c>
      <c r="Q610" s="215">
        <f t="shared" si="314"/>
        <v>0</v>
      </c>
      <c r="S610" s="51"/>
      <c r="T610" s="51"/>
    </row>
    <row r="611" spans="1:20" s="9" customFormat="1" ht="111.75" customHeight="1" x14ac:dyDescent="0.25">
      <c r="A611" s="5">
        <f t="shared" si="316"/>
        <v>37</v>
      </c>
      <c r="B611" s="16"/>
      <c r="C611" s="147"/>
      <c r="D611" s="38" t="s">
        <v>345</v>
      </c>
      <c r="E611" s="27"/>
      <c r="F611" s="47"/>
      <c r="G611" s="105">
        <v>9785912826627</v>
      </c>
      <c r="H611" s="64">
        <v>58</v>
      </c>
      <c r="I611" s="68">
        <f t="shared" si="311"/>
        <v>29</v>
      </c>
      <c r="J611" s="74" t="s">
        <v>624</v>
      </c>
      <c r="K611" s="85">
        <v>250</v>
      </c>
      <c r="L611" s="90"/>
      <c r="M611" s="98">
        <f t="shared" si="315"/>
        <v>0</v>
      </c>
      <c r="N611" s="51">
        <f>L611*3.8/100</f>
        <v>0</v>
      </c>
      <c r="O611" s="51">
        <v>4901100000</v>
      </c>
      <c r="P611" s="51">
        <f t="shared" si="313"/>
        <v>0</v>
      </c>
      <c r="Q611" s="215">
        <f t="shared" si="314"/>
        <v>0</v>
      </c>
      <c r="S611" s="169"/>
      <c r="T611" s="169"/>
    </row>
    <row r="612" spans="1:20" s="2" customFormat="1" ht="47.45" customHeight="1" x14ac:dyDescent="0.25">
      <c r="A612" s="237" t="s">
        <v>696</v>
      </c>
      <c r="B612" s="238"/>
      <c r="C612" s="238"/>
      <c r="D612" s="238"/>
      <c r="E612" s="15"/>
      <c r="F612" s="239" t="s">
        <v>697</v>
      </c>
      <c r="G612" s="239"/>
      <c r="H612" s="239"/>
      <c r="I612" s="239"/>
      <c r="J612" s="239"/>
      <c r="K612" s="240"/>
      <c r="L612" s="94"/>
      <c r="M612" s="98"/>
      <c r="N612" s="51"/>
      <c r="O612" s="51"/>
      <c r="P612" s="51"/>
      <c r="Q612" s="51"/>
      <c r="S612" s="51"/>
      <c r="T612" s="51"/>
    </row>
    <row r="613" spans="1:20" s="2" customFormat="1" ht="26.25" customHeight="1" x14ac:dyDescent="0.25">
      <c r="A613" s="6"/>
      <c r="B613" s="15"/>
      <c r="C613" s="244" t="s">
        <v>946</v>
      </c>
      <c r="D613" s="253"/>
      <c r="E613" s="108"/>
      <c r="G613" s="173"/>
      <c r="H613" s="173"/>
      <c r="I613" s="173"/>
      <c r="J613" s="173"/>
      <c r="K613" s="166"/>
      <c r="L613" s="94"/>
      <c r="M613" s="98"/>
      <c r="N613" s="51"/>
      <c r="O613" s="51"/>
      <c r="P613" s="51"/>
      <c r="Q613" s="51"/>
      <c r="S613" s="51"/>
      <c r="T613" s="51"/>
    </row>
    <row r="614" spans="1:20" s="2" customFormat="1" ht="111.75" customHeight="1" x14ac:dyDescent="0.25">
      <c r="A614" s="8">
        <v>1</v>
      </c>
      <c r="B614" s="16"/>
      <c r="C614" s="24" t="s">
        <v>30</v>
      </c>
      <c r="D614" s="36" t="s">
        <v>362</v>
      </c>
      <c r="E614" s="43" t="s">
        <v>544</v>
      </c>
      <c r="F614" s="47" t="s">
        <v>946</v>
      </c>
      <c r="G614" s="105">
        <v>9785000336533</v>
      </c>
      <c r="H614" s="64">
        <v>26</v>
      </c>
      <c r="I614" s="69">
        <f t="shared" ref="I614:I619" si="320">ROUND((100-$L$4)/100*H614,1)</f>
        <v>13</v>
      </c>
      <c r="J614" s="74" t="s">
        <v>1054</v>
      </c>
      <c r="K614" s="85">
        <v>100</v>
      </c>
      <c r="L614" s="110"/>
      <c r="M614" s="98">
        <f t="shared" ref="M614:M619" si="321">L614*I614</f>
        <v>0</v>
      </c>
      <c r="N614" s="51">
        <f t="shared" ref="N614:N619" si="322">L614*2.2/100</f>
        <v>0</v>
      </c>
      <c r="O614" s="51">
        <v>4903000000</v>
      </c>
      <c r="P614" s="51">
        <f t="shared" ref="P614:P619" si="323">TRUNC(L614/K614,0)*K614</f>
        <v>0</v>
      </c>
      <c r="Q614" s="215">
        <f t="shared" ref="Q614:Q619" si="324">L614-P614</f>
        <v>0</v>
      </c>
      <c r="S614" s="51"/>
      <c r="T614" s="51"/>
    </row>
    <row r="615" spans="1:20" s="2" customFormat="1" ht="111.75" customHeight="1" x14ac:dyDescent="0.25">
      <c r="A615" s="5">
        <f>A614+1</f>
        <v>2</v>
      </c>
      <c r="B615" s="16" t="s">
        <v>18</v>
      </c>
      <c r="C615" s="24" t="s">
        <v>30</v>
      </c>
      <c r="D615" s="36" t="s">
        <v>368</v>
      </c>
      <c r="E615" s="43" t="s">
        <v>544</v>
      </c>
      <c r="F615" s="47" t="s">
        <v>946</v>
      </c>
      <c r="G615" s="105">
        <v>9785912821493</v>
      </c>
      <c r="H615" s="64">
        <v>26</v>
      </c>
      <c r="I615" s="69">
        <f t="shared" si="320"/>
        <v>13</v>
      </c>
      <c r="J615" s="74" t="s">
        <v>1054</v>
      </c>
      <c r="K615" s="85">
        <v>100</v>
      </c>
      <c r="L615" s="110"/>
      <c r="M615" s="98">
        <f t="shared" si="321"/>
        <v>0</v>
      </c>
      <c r="N615" s="51">
        <f t="shared" si="322"/>
        <v>0</v>
      </c>
      <c r="O615" s="51">
        <v>4903000000</v>
      </c>
      <c r="P615" s="51">
        <f t="shared" si="323"/>
        <v>0</v>
      </c>
      <c r="Q615" s="215">
        <f t="shared" si="324"/>
        <v>0</v>
      </c>
      <c r="S615" s="51"/>
      <c r="T615" s="51"/>
    </row>
    <row r="616" spans="1:20" s="2" customFormat="1" ht="111.75" customHeight="1" x14ac:dyDescent="0.25">
      <c r="A616" s="5">
        <f>A615+1</f>
        <v>3</v>
      </c>
      <c r="B616" s="16" t="s">
        <v>18</v>
      </c>
      <c r="C616" s="24" t="s">
        <v>30</v>
      </c>
      <c r="D616" s="36" t="s">
        <v>369</v>
      </c>
      <c r="E616" s="43" t="s">
        <v>544</v>
      </c>
      <c r="F616" s="47" t="s">
        <v>947</v>
      </c>
      <c r="G616" s="105">
        <v>9785912827136</v>
      </c>
      <c r="H616" s="64">
        <v>26</v>
      </c>
      <c r="I616" s="69">
        <f t="shared" si="320"/>
        <v>13</v>
      </c>
      <c r="J616" s="74" t="s">
        <v>1148</v>
      </c>
      <c r="K616" s="85">
        <v>100</v>
      </c>
      <c r="L616" s="110"/>
      <c r="M616" s="98">
        <f t="shared" si="321"/>
        <v>0</v>
      </c>
      <c r="N616" s="51">
        <f t="shared" si="322"/>
        <v>0</v>
      </c>
      <c r="O616" s="51">
        <v>4903000000</v>
      </c>
      <c r="P616" s="51">
        <f t="shared" si="323"/>
        <v>0</v>
      </c>
      <c r="Q616" s="215">
        <f t="shared" si="324"/>
        <v>0</v>
      </c>
      <c r="S616" s="51"/>
      <c r="T616" s="51"/>
    </row>
    <row r="617" spans="1:20" s="2" customFormat="1" ht="111.75" customHeight="1" x14ac:dyDescent="0.25">
      <c r="A617" s="5">
        <f>A616+1</f>
        <v>4</v>
      </c>
      <c r="B617" s="16" t="s">
        <v>18</v>
      </c>
      <c r="C617" s="24" t="s">
        <v>30</v>
      </c>
      <c r="D617" s="36" t="s">
        <v>370</v>
      </c>
      <c r="E617" s="43" t="s">
        <v>544</v>
      </c>
      <c r="F617" s="47" t="s">
        <v>946</v>
      </c>
      <c r="G617" s="105">
        <v>9785912821509</v>
      </c>
      <c r="H617" s="64">
        <v>26</v>
      </c>
      <c r="I617" s="69">
        <f t="shared" si="320"/>
        <v>13</v>
      </c>
      <c r="J617" s="74" t="s">
        <v>811</v>
      </c>
      <c r="K617" s="85">
        <v>100</v>
      </c>
      <c r="L617" s="110"/>
      <c r="M617" s="98">
        <f t="shared" si="321"/>
        <v>0</v>
      </c>
      <c r="N617" s="51">
        <f t="shared" si="322"/>
        <v>0</v>
      </c>
      <c r="O617" s="51">
        <v>4903000000</v>
      </c>
      <c r="P617" s="51">
        <f t="shared" si="323"/>
        <v>0</v>
      </c>
      <c r="Q617" s="215">
        <f t="shared" si="324"/>
        <v>0</v>
      </c>
      <c r="S617" s="51"/>
      <c r="T617" s="51"/>
    </row>
    <row r="618" spans="1:20" s="2" customFormat="1" ht="111.75" customHeight="1" x14ac:dyDescent="0.25">
      <c r="A618" s="5">
        <f>A617+1</f>
        <v>5</v>
      </c>
      <c r="B618" s="16"/>
      <c r="C618" s="24" t="s">
        <v>30</v>
      </c>
      <c r="D618" s="36" t="s">
        <v>944</v>
      </c>
      <c r="E618" s="43" t="s">
        <v>544</v>
      </c>
      <c r="F618" s="47" t="s">
        <v>946</v>
      </c>
      <c r="G618" s="105">
        <v>9785912827143</v>
      </c>
      <c r="H618" s="64">
        <v>26</v>
      </c>
      <c r="I618" s="69">
        <f t="shared" si="320"/>
        <v>13</v>
      </c>
      <c r="J618" s="74" t="s">
        <v>811</v>
      </c>
      <c r="K618" s="85">
        <v>100</v>
      </c>
      <c r="L618" s="110"/>
      <c r="M618" s="98">
        <f t="shared" si="321"/>
        <v>0</v>
      </c>
      <c r="N618" s="51">
        <f t="shared" si="322"/>
        <v>0</v>
      </c>
      <c r="O618" s="51">
        <v>4903000000</v>
      </c>
      <c r="P618" s="51">
        <f t="shared" si="323"/>
        <v>0</v>
      </c>
      <c r="Q618" s="215">
        <f t="shared" si="324"/>
        <v>0</v>
      </c>
      <c r="S618" s="51"/>
      <c r="T618" s="51"/>
    </row>
    <row r="619" spans="1:20" s="2" customFormat="1" ht="111.75" customHeight="1" x14ac:dyDescent="0.25">
      <c r="A619" s="5">
        <f>A618+1</f>
        <v>6</v>
      </c>
      <c r="B619" s="16" t="s">
        <v>18</v>
      </c>
      <c r="C619" s="24" t="s">
        <v>30</v>
      </c>
      <c r="D619" s="36" t="s">
        <v>371</v>
      </c>
      <c r="E619" s="43" t="s">
        <v>544</v>
      </c>
      <c r="F619" s="47" t="s">
        <v>948</v>
      </c>
      <c r="G619" s="157">
        <v>9785000336540</v>
      </c>
      <c r="H619" s="64">
        <v>26</v>
      </c>
      <c r="I619" s="69">
        <f t="shared" si="320"/>
        <v>13</v>
      </c>
      <c r="J619" s="74" t="s">
        <v>623</v>
      </c>
      <c r="K619" s="85">
        <v>100</v>
      </c>
      <c r="L619" s="110"/>
      <c r="M619" s="98">
        <f t="shared" si="321"/>
        <v>0</v>
      </c>
      <c r="N619" s="51">
        <f t="shared" si="322"/>
        <v>0</v>
      </c>
      <c r="O619" s="51">
        <v>4903000000</v>
      </c>
      <c r="P619" s="51">
        <f t="shared" si="323"/>
        <v>0</v>
      </c>
      <c r="Q619" s="215">
        <f t="shared" si="324"/>
        <v>0</v>
      </c>
      <c r="S619" s="51"/>
      <c r="T619" s="51"/>
    </row>
    <row r="620" spans="1:20" s="2" customFormat="1" ht="37.5" customHeight="1" x14ac:dyDescent="0.25">
      <c r="A620" s="8"/>
      <c r="B620" s="16"/>
      <c r="C620" s="244" t="s">
        <v>945</v>
      </c>
      <c r="D620" s="253"/>
      <c r="E620" s="29"/>
      <c r="F620" s="249" t="s">
        <v>697</v>
      </c>
      <c r="G620" s="239"/>
      <c r="H620" s="239"/>
      <c r="I620" s="239"/>
      <c r="J620" s="239"/>
      <c r="K620" s="240"/>
      <c r="L620" s="110"/>
      <c r="M620" s="98"/>
      <c r="N620" s="51"/>
      <c r="O620" s="51"/>
      <c r="P620" s="51"/>
      <c r="Q620" s="51"/>
      <c r="S620" s="51"/>
      <c r="T620" s="51"/>
    </row>
    <row r="621" spans="1:20" s="2" customFormat="1" ht="111.75" customHeight="1" x14ac:dyDescent="0.25">
      <c r="A621" s="8">
        <f>A619+1</f>
        <v>7</v>
      </c>
      <c r="B621" s="16"/>
      <c r="C621" s="24" t="s">
        <v>30</v>
      </c>
      <c r="D621" s="36" t="s">
        <v>52</v>
      </c>
      <c r="E621" s="43" t="s">
        <v>544</v>
      </c>
      <c r="F621" s="47" t="s">
        <v>945</v>
      </c>
      <c r="G621" s="105">
        <v>9785912824821</v>
      </c>
      <c r="H621" s="64">
        <v>26</v>
      </c>
      <c r="I621" s="69">
        <f>ROUND((100-$L$4)/100*H621,1)</f>
        <v>13</v>
      </c>
      <c r="J621" s="74" t="s">
        <v>1121</v>
      </c>
      <c r="K621" s="85">
        <v>100</v>
      </c>
      <c r="L621" s="110"/>
      <c r="M621" s="98">
        <f>L621*I621</f>
        <v>0</v>
      </c>
      <c r="N621" s="51">
        <f>L621*2.2/100</f>
        <v>0</v>
      </c>
      <c r="O621" s="51">
        <v>4903000000</v>
      </c>
      <c r="P621" s="51">
        <f>TRUNC(L621/K621,0)*K621</f>
        <v>0</v>
      </c>
      <c r="Q621" s="215">
        <f>L621-P621</f>
        <v>0</v>
      </c>
      <c r="S621" s="51"/>
      <c r="T621" s="51"/>
    </row>
    <row r="622" spans="1:20" s="2" customFormat="1" ht="111.75" customHeight="1" x14ac:dyDescent="0.25">
      <c r="A622" s="5">
        <f>A621+1</f>
        <v>8</v>
      </c>
      <c r="B622" s="16"/>
      <c r="C622" s="24" t="s">
        <v>30</v>
      </c>
      <c r="D622" s="36" t="s">
        <v>366</v>
      </c>
      <c r="E622" s="43" t="s">
        <v>544</v>
      </c>
      <c r="F622" s="47" t="s">
        <v>945</v>
      </c>
      <c r="G622" s="105">
        <v>9785912827129</v>
      </c>
      <c r="H622" s="64">
        <v>26</v>
      </c>
      <c r="I622" s="69">
        <f>ROUND((100-$L$4)/100*H622,1)</f>
        <v>13</v>
      </c>
      <c r="J622" s="74" t="s">
        <v>1054</v>
      </c>
      <c r="K622" s="85">
        <v>100</v>
      </c>
      <c r="L622" s="110"/>
      <c r="M622" s="98">
        <f>L622*I622</f>
        <v>0</v>
      </c>
      <c r="N622" s="51">
        <f>L622*2.2/100</f>
        <v>0</v>
      </c>
      <c r="O622" s="51">
        <v>4903000000</v>
      </c>
      <c r="P622" s="51">
        <f>TRUNC(L622/K622,0)*K622</f>
        <v>0</v>
      </c>
      <c r="Q622" s="215">
        <f>L622-P622</f>
        <v>0</v>
      </c>
      <c r="S622" s="51"/>
      <c r="T622" s="51"/>
    </row>
    <row r="623" spans="1:20" s="2" customFormat="1" ht="111.75" customHeight="1" x14ac:dyDescent="0.25">
      <c r="A623" s="5">
        <f>A622+1</f>
        <v>9</v>
      </c>
      <c r="B623" s="16"/>
      <c r="C623" s="24" t="s">
        <v>30</v>
      </c>
      <c r="D623" s="36" t="s">
        <v>377</v>
      </c>
      <c r="E623" s="43" t="s">
        <v>544</v>
      </c>
      <c r="F623" s="59" t="s">
        <v>945</v>
      </c>
      <c r="G623" s="158">
        <v>9785912824876</v>
      </c>
      <c r="H623" s="64">
        <v>26</v>
      </c>
      <c r="I623" s="69">
        <f>ROUND((100-$L$4)/100*H623,1)</f>
        <v>13</v>
      </c>
      <c r="J623" s="78" t="s">
        <v>920</v>
      </c>
      <c r="K623" s="88">
        <v>100</v>
      </c>
      <c r="L623" s="110"/>
      <c r="M623" s="98">
        <f>L623*I623</f>
        <v>0</v>
      </c>
      <c r="N623" s="51">
        <f>L623*2.2/100</f>
        <v>0</v>
      </c>
      <c r="O623" s="51">
        <v>4903000000</v>
      </c>
      <c r="P623" s="51">
        <f>TRUNC(L623/K623,0)*K623</f>
        <v>0</v>
      </c>
      <c r="Q623" s="215">
        <f>L623-P623</f>
        <v>0</v>
      </c>
      <c r="S623" s="51"/>
      <c r="T623" s="51"/>
    </row>
    <row r="624" spans="1:20" s="2" customFormat="1" ht="39" customHeight="1" x14ac:dyDescent="0.25">
      <c r="A624" s="5"/>
      <c r="B624" s="16"/>
      <c r="C624" s="244" t="s">
        <v>1001</v>
      </c>
      <c r="D624" s="253"/>
      <c r="E624" s="108"/>
      <c r="F624" s="239" t="s">
        <v>697</v>
      </c>
      <c r="G624" s="239"/>
      <c r="H624" s="239"/>
      <c r="I624" s="239"/>
      <c r="J624" s="239"/>
      <c r="K624" s="240"/>
      <c r="L624" s="110"/>
      <c r="M624" s="98"/>
      <c r="N624" s="51"/>
      <c r="O624" s="51"/>
      <c r="P624" s="51"/>
      <c r="Q624" s="51"/>
      <c r="S624" s="51"/>
      <c r="T624" s="51"/>
    </row>
    <row r="625" spans="1:20" s="2" customFormat="1" ht="111.75" customHeight="1" x14ac:dyDescent="0.25">
      <c r="A625" s="8">
        <f>A623+1</f>
        <v>10</v>
      </c>
      <c r="B625" s="16" t="s">
        <v>18</v>
      </c>
      <c r="C625" s="24" t="s">
        <v>30</v>
      </c>
      <c r="D625" s="36" t="s">
        <v>363</v>
      </c>
      <c r="E625" s="43" t="s">
        <v>544</v>
      </c>
      <c r="F625" s="47" t="s">
        <v>950</v>
      </c>
      <c r="G625" s="105">
        <v>9785912827112</v>
      </c>
      <c r="H625" s="64">
        <v>26</v>
      </c>
      <c r="I625" s="69">
        <f t="shared" ref="I625:I642" si="325">ROUND((100-$L$4)/100*H625,1)</f>
        <v>13</v>
      </c>
      <c r="J625" s="74" t="s">
        <v>1121</v>
      </c>
      <c r="K625" s="85">
        <v>100</v>
      </c>
      <c r="L625" s="110"/>
      <c r="M625" s="98">
        <f t="shared" ref="M625:M642" si="326">L625*I625</f>
        <v>0</v>
      </c>
      <c r="N625" s="51">
        <f t="shared" ref="N625:N642" si="327">L625*2.2/100</f>
        <v>0</v>
      </c>
      <c r="O625" s="51">
        <v>4903000000</v>
      </c>
      <c r="P625" s="51">
        <f t="shared" ref="P625:P642" si="328">TRUNC(L625/K625,0)*K625</f>
        <v>0</v>
      </c>
      <c r="Q625" s="215">
        <f t="shared" ref="Q625:Q642" si="329">L625-P625</f>
        <v>0</v>
      </c>
      <c r="S625" s="51"/>
      <c r="T625" s="51"/>
    </row>
    <row r="626" spans="1:20" s="2" customFormat="1" ht="111.75" customHeight="1" x14ac:dyDescent="0.25">
      <c r="A626" s="8">
        <f>A625+1</f>
        <v>11</v>
      </c>
      <c r="B626" s="16" t="s">
        <v>18</v>
      </c>
      <c r="C626" s="24" t="s">
        <v>30</v>
      </c>
      <c r="D626" s="36" t="s">
        <v>364</v>
      </c>
      <c r="E626" s="43" t="s">
        <v>544</v>
      </c>
      <c r="F626" s="47" t="s">
        <v>949</v>
      </c>
      <c r="G626" s="105">
        <v>9785912822858</v>
      </c>
      <c r="H626" s="64">
        <v>26</v>
      </c>
      <c r="I626" s="69">
        <f t="shared" si="325"/>
        <v>13</v>
      </c>
      <c r="J626" s="74" t="s">
        <v>811</v>
      </c>
      <c r="K626" s="85">
        <v>100</v>
      </c>
      <c r="L626" s="110"/>
      <c r="M626" s="98">
        <f t="shared" si="326"/>
        <v>0</v>
      </c>
      <c r="N626" s="51">
        <f t="shared" si="327"/>
        <v>0</v>
      </c>
      <c r="O626" s="51">
        <v>4903000000</v>
      </c>
      <c r="P626" s="51">
        <f t="shared" si="328"/>
        <v>0</v>
      </c>
      <c r="Q626" s="215">
        <f t="shared" si="329"/>
        <v>0</v>
      </c>
      <c r="S626" s="51"/>
      <c r="T626" s="51"/>
    </row>
    <row r="627" spans="1:20" s="2" customFormat="1" ht="111.75" customHeight="1" x14ac:dyDescent="0.25">
      <c r="A627" s="8">
        <f>A626+1</f>
        <v>12</v>
      </c>
      <c r="B627" s="16" t="s">
        <v>18</v>
      </c>
      <c r="C627" s="24" t="s">
        <v>30</v>
      </c>
      <c r="D627" s="36" t="s">
        <v>365</v>
      </c>
      <c r="E627" s="43" t="s">
        <v>544</v>
      </c>
      <c r="F627" s="47" t="s">
        <v>310</v>
      </c>
      <c r="G627" s="105">
        <v>9785912824838</v>
      </c>
      <c r="H627" s="64">
        <v>26</v>
      </c>
      <c r="I627" s="69">
        <f t="shared" si="325"/>
        <v>13</v>
      </c>
      <c r="J627" s="74" t="s">
        <v>1054</v>
      </c>
      <c r="K627" s="85">
        <v>100</v>
      </c>
      <c r="L627" s="110"/>
      <c r="M627" s="98">
        <f t="shared" si="326"/>
        <v>0</v>
      </c>
      <c r="N627" s="51">
        <f t="shared" si="327"/>
        <v>0</v>
      </c>
      <c r="O627" s="51">
        <v>4903000000</v>
      </c>
      <c r="P627" s="51">
        <f t="shared" si="328"/>
        <v>0</v>
      </c>
      <c r="Q627" s="215">
        <f t="shared" si="329"/>
        <v>0</v>
      </c>
      <c r="S627" s="51"/>
      <c r="T627" s="51"/>
    </row>
    <row r="628" spans="1:20" s="2" customFormat="1" ht="111.75" customHeight="1" x14ac:dyDescent="0.25">
      <c r="A628" s="8">
        <f>A627+1</f>
        <v>13</v>
      </c>
      <c r="B628" s="16" t="s">
        <v>18</v>
      </c>
      <c r="C628" s="23"/>
      <c r="D628" s="36" t="s">
        <v>367</v>
      </c>
      <c r="E628" s="45"/>
      <c r="F628" s="47" t="s">
        <v>949</v>
      </c>
      <c r="G628" s="105">
        <v>9785912823008</v>
      </c>
      <c r="H628" s="64">
        <v>26</v>
      </c>
      <c r="I628" s="69">
        <f t="shared" si="325"/>
        <v>13</v>
      </c>
      <c r="J628" s="74" t="s">
        <v>627</v>
      </c>
      <c r="K628" s="85">
        <v>100</v>
      </c>
      <c r="L628" s="90"/>
      <c r="M628" s="98">
        <f t="shared" si="326"/>
        <v>0</v>
      </c>
      <c r="N628" s="51">
        <f t="shared" si="327"/>
        <v>0</v>
      </c>
      <c r="O628" s="51">
        <v>4903000000</v>
      </c>
      <c r="P628" s="51">
        <f t="shared" si="328"/>
        <v>0</v>
      </c>
      <c r="Q628" s="215">
        <f t="shared" si="329"/>
        <v>0</v>
      </c>
      <c r="S628" s="51"/>
      <c r="T628" s="51"/>
    </row>
    <row r="629" spans="1:20" s="2" customFormat="1" ht="111.75" customHeight="1" x14ac:dyDescent="0.25">
      <c r="A629" s="8">
        <f t="shared" ref="A629:A642" si="330">A628+1</f>
        <v>14</v>
      </c>
      <c r="B629" s="16" t="s">
        <v>18</v>
      </c>
      <c r="C629" s="28"/>
      <c r="D629" s="36" t="s">
        <v>372</v>
      </c>
      <c r="E629" s="45"/>
      <c r="F629" s="47" t="s">
        <v>949</v>
      </c>
      <c r="G629" s="105">
        <v>9785912823015</v>
      </c>
      <c r="H629" s="64">
        <v>26</v>
      </c>
      <c r="I629" s="69">
        <f t="shared" si="325"/>
        <v>13</v>
      </c>
      <c r="J629" s="74" t="s">
        <v>624</v>
      </c>
      <c r="K629" s="85">
        <v>100</v>
      </c>
      <c r="L629" s="90"/>
      <c r="M629" s="98">
        <f t="shared" si="326"/>
        <v>0</v>
      </c>
      <c r="N629" s="51">
        <f t="shared" si="327"/>
        <v>0</v>
      </c>
      <c r="O629" s="51">
        <v>4903000000</v>
      </c>
      <c r="P629" s="51">
        <f t="shared" si="328"/>
        <v>0</v>
      </c>
      <c r="Q629" s="215">
        <f t="shared" si="329"/>
        <v>0</v>
      </c>
      <c r="S629" s="51"/>
      <c r="T629" s="51"/>
    </row>
    <row r="630" spans="1:20" s="2" customFormat="1" ht="111.75" customHeight="1" x14ac:dyDescent="0.25">
      <c r="A630" s="8">
        <f t="shared" si="330"/>
        <v>15</v>
      </c>
      <c r="B630" s="16"/>
      <c r="C630" s="24" t="s">
        <v>30</v>
      </c>
      <c r="D630" s="36" t="s">
        <v>373</v>
      </c>
      <c r="E630" s="45"/>
      <c r="F630" s="47" t="s">
        <v>949</v>
      </c>
      <c r="G630" s="105">
        <v>9785912826603</v>
      </c>
      <c r="H630" s="64">
        <v>26</v>
      </c>
      <c r="I630" s="69">
        <f t="shared" si="325"/>
        <v>13</v>
      </c>
      <c r="J630" s="74" t="s">
        <v>623</v>
      </c>
      <c r="K630" s="85">
        <v>100</v>
      </c>
      <c r="L630" s="90"/>
      <c r="M630" s="98">
        <f t="shared" si="326"/>
        <v>0</v>
      </c>
      <c r="N630" s="51">
        <f t="shared" si="327"/>
        <v>0</v>
      </c>
      <c r="O630" s="51">
        <v>4903000000</v>
      </c>
      <c r="P630" s="51">
        <f t="shared" si="328"/>
        <v>0</v>
      </c>
      <c r="Q630" s="215">
        <f t="shared" si="329"/>
        <v>0</v>
      </c>
      <c r="S630" s="51"/>
      <c r="T630" s="51"/>
    </row>
    <row r="631" spans="1:20" s="2" customFormat="1" ht="111.75" customHeight="1" x14ac:dyDescent="0.25">
      <c r="A631" s="8">
        <f t="shared" si="330"/>
        <v>16</v>
      </c>
      <c r="B631" s="16"/>
      <c r="C631" s="106" t="s">
        <v>29</v>
      </c>
      <c r="D631" s="36" t="s">
        <v>1147</v>
      </c>
      <c r="E631" s="45"/>
      <c r="F631" s="47" t="s">
        <v>949</v>
      </c>
      <c r="G631" s="105">
        <v>9785912823039</v>
      </c>
      <c r="H631" s="64">
        <v>26</v>
      </c>
      <c r="I631" s="69">
        <f t="shared" si="325"/>
        <v>13</v>
      </c>
      <c r="J631" s="74" t="s">
        <v>1146</v>
      </c>
      <c r="K631" s="85">
        <v>100</v>
      </c>
      <c r="L631" s="90"/>
      <c r="M631" s="98">
        <f t="shared" si="326"/>
        <v>0</v>
      </c>
      <c r="N631" s="51">
        <f t="shared" si="327"/>
        <v>0</v>
      </c>
      <c r="O631" s="51">
        <v>4903000000</v>
      </c>
      <c r="P631" s="51"/>
      <c r="Q631" s="215"/>
      <c r="S631" s="51"/>
      <c r="T631" s="51"/>
    </row>
    <row r="632" spans="1:20" s="2" customFormat="1" ht="111.75" customHeight="1" x14ac:dyDescent="0.25">
      <c r="A632" s="8">
        <f t="shared" si="330"/>
        <v>17</v>
      </c>
      <c r="B632" s="16" t="s">
        <v>18</v>
      </c>
      <c r="C632" s="28"/>
      <c r="D632" s="36" t="s">
        <v>374</v>
      </c>
      <c r="E632" s="27"/>
      <c r="F632" s="47" t="s">
        <v>951</v>
      </c>
      <c r="G632" s="105">
        <v>9785912826573</v>
      </c>
      <c r="H632" s="64">
        <v>26</v>
      </c>
      <c r="I632" s="69">
        <f t="shared" si="325"/>
        <v>13</v>
      </c>
      <c r="J632" s="74" t="s">
        <v>624</v>
      </c>
      <c r="K632" s="85">
        <v>100</v>
      </c>
      <c r="L632" s="110"/>
      <c r="M632" s="98">
        <f t="shared" si="326"/>
        <v>0</v>
      </c>
      <c r="N632" s="51">
        <f t="shared" si="327"/>
        <v>0</v>
      </c>
      <c r="O632" s="51">
        <v>4903000000</v>
      </c>
      <c r="P632" s="51">
        <f t="shared" si="328"/>
        <v>0</v>
      </c>
      <c r="Q632" s="215">
        <f t="shared" si="329"/>
        <v>0</v>
      </c>
      <c r="S632" s="51"/>
      <c r="T632" s="51"/>
    </row>
    <row r="633" spans="1:20" s="2" customFormat="1" ht="111.75" customHeight="1" x14ac:dyDescent="0.25">
      <c r="A633" s="8">
        <f t="shared" si="330"/>
        <v>18</v>
      </c>
      <c r="B633" s="16" t="s">
        <v>18</v>
      </c>
      <c r="C633" s="24" t="s">
        <v>30</v>
      </c>
      <c r="D633" s="36" t="s">
        <v>50</v>
      </c>
      <c r="E633" s="43" t="s">
        <v>544</v>
      </c>
      <c r="F633" s="47" t="s">
        <v>952</v>
      </c>
      <c r="G633" s="105">
        <v>9785912827150</v>
      </c>
      <c r="H633" s="64">
        <v>26</v>
      </c>
      <c r="I633" s="69">
        <f t="shared" si="325"/>
        <v>13</v>
      </c>
      <c r="J633" s="74" t="s">
        <v>811</v>
      </c>
      <c r="K633" s="85">
        <v>100</v>
      </c>
      <c r="L633" s="110"/>
      <c r="M633" s="98">
        <f t="shared" si="326"/>
        <v>0</v>
      </c>
      <c r="N633" s="51">
        <f t="shared" si="327"/>
        <v>0</v>
      </c>
      <c r="O633" s="51">
        <v>4903000000</v>
      </c>
      <c r="P633" s="51">
        <f t="shared" si="328"/>
        <v>0</v>
      </c>
      <c r="Q633" s="215">
        <f t="shared" si="329"/>
        <v>0</v>
      </c>
      <c r="S633" s="51"/>
      <c r="T633" s="51"/>
    </row>
    <row r="634" spans="1:20" s="2" customFormat="1" ht="111.75" customHeight="1" x14ac:dyDescent="0.25">
      <c r="A634" s="8">
        <f t="shared" si="330"/>
        <v>19</v>
      </c>
      <c r="B634" s="16" t="s">
        <v>18</v>
      </c>
      <c r="C634" s="24" t="s">
        <v>30</v>
      </c>
      <c r="D634" s="36" t="s">
        <v>375</v>
      </c>
      <c r="E634" s="27"/>
      <c r="F634" s="47" t="s">
        <v>577</v>
      </c>
      <c r="G634" s="105">
        <v>9785912826580</v>
      </c>
      <c r="H634" s="64">
        <v>26</v>
      </c>
      <c r="I634" s="69">
        <f t="shared" si="325"/>
        <v>13</v>
      </c>
      <c r="J634" s="74" t="s">
        <v>1054</v>
      </c>
      <c r="K634" s="85">
        <v>100</v>
      </c>
      <c r="L634" s="90"/>
      <c r="M634" s="98">
        <f t="shared" si="326"/>
        <v>0</v>
      </c>
      <c r="N634" s="51">
        <f t="shared" si="327"/>
        <v>0</v>
      </c>
      <c r="O634" s="51">
        <v>4903000000</v>
      </c>
      <c r="P634" s="51">
        <f t="shared" si="328"/>
        <v>0</v>
      </c>
      <c r="Q634" s="215">
        <f t="shared" si="329"/>
        <v>0</v>
      </c>
      <c r="S634" s="51"/>
      <c r="T634" s="51"/>
    </row>
    <row r="635" spans="1:20" s="2" customFormat="1" ht="111.75" customHeight="1" x14ac:dyDescent="0.25">
      <c r="A635" s="8">
        <f t="shared" si="330"/>
        <v>20</v>
      </c>
      <c r="B635" s="16" t="s">
        <v>18</v>
      </c>
      <c r="C635" s="23"/>
      <c r="D635" s="36" t="s">
        <v>376</v>
      </c>
      <c r="E635" s="27"/>
      <c r="F635" s="47" t="s">
        <v>953</v>
      </c>
      <c r="G635" s="105">
        <v>9785912821400</v>
      </c>
      <c r="H635" s="64">
        <v>26</v>
      </c>
      <c r="I635" s="69">
        <f t="shared" si="325"/>
        <v>13</v>
      </c>
      <c r="J635" s="74" t="s">
        <v>625</v>
      </c>
      <c r="K635" s="85">
        <v>100</v>
      </c>
      <c r="L635" s="118"/>
      <c r="M635" s="98">
        <f t="shared" si="326"/>
        <v>0</v>
      </c>
      <c r="N635" s="51">
        <f t="shared" si="327"/>
        <v>0</v>
      </c>
      <c r="O635" s="51">
        <v>4903000000</v>
      </c>
      <c r="P635" s="51">
        <f t="shared" si="328"/>
        <v>0</v>
      </c>
      <c r="Q635" s="215">
        <f t="shared" si="329"/>
        <v>0</v>
      </c>
      <c r="S635" s="51"/>
      <c r="T635" s="51"/>
    </row>
    <row r="636" spans="1:20" s="2" customFormat="1" ht="111.75" customHeight="1" x14ac:dyDescent="0.25">
      <c r="A636" s="8">
        <f t="shared" si="330"/>
        <v>21</v>
      </c>
      <c r="B636" s="16" t="s">
        <v>18</v>
      </c>
      <c r="C636" s="24" t="s">
        <v>30</v>
      </c>
      <c r="D636" s="36" t="s">
        <v>378</v>
      </c>
      <c r="E636" s="27"/>
      <c r="F636" s="47" t="s">
        <v>949</v>
      </c>
      <c r="G636" s="105">
        <v>9785912824852</v>
      </c>
      <c r="H636" s="64">
        <v>26</v>
      </c>
      <c r="I636" s="69">
        <f t="shared" si="325"/>
        <v>13</v>
      </c>
      <c r="J636" s="74" t="s">
        <v>625</v>
      </c>
      <c r="K636" s="85">
        <v>100</v>
      </c>
      <c r="L636" s="118"/>
      <c r="M636" s="98">
        <f t="shared" si="326"/>
        <v>0</v>
      </c>
      <c r="N636" s="51">
        <f t="shared" si="327"/>
        <v>0</v>
      </c>
      <c r="O636" s="51">
        <v>4903000000</v>
      </c>
      <c r="P636" s="51">
        <f t="shared" si="328"/>
        <v>0</v>
      </c>
      <c r="Q636" s="215">
        <f t="shared" si="329"/>
        <v>0</v>
      </c>
      <c r="S636" s="51"/>
      <c r="T636" s="51"/>
    </row>
    <row r="637" spans="1:20" s="2" customFormat="1" ht="111.75" customHeight="1" x14ac:dyDescent="0.25">
      <c r="A637" s="8">
        <f t="shared" si="330"/>
        <v>22</v>
      </c>
      <c r="B637" s="16" t="s">
        <v>18</v>
      </c>
      <c r="C637" s="28"/>
      <c r="D637" s="36" t="s">
        <v>379</v>
      </c>
      <c r="E637" s="43" t="s">
        <v>544</v>
      </c>
      <c r="F637" s="59" t="s">
        <v>949</v>
      </c>
      <c r="G637" s="158">
        <v>9785912824869</v>
      </c>
      <c r="H637" s="64">
        <v>26</v>
      </c>
      <c r="I637" s="69">
        <f t="shared" si="325"/>
        <v>13</v>
      </c>
      <c r="J637" s="78" t="s">
        <v>624</v>
      </c>
      <c r="K637" s="88">
        <v>100</v>
      </c>
      <c r="L637" s="110"/>
      <c r="M637" s="98">
        <f t="shared" si="326"/>
        <v>0</v>
      </c>
      <c r="N637" s="51">
        <f t="shared" si="327"/>
        <v>0</v>
      </c>
      <c r="O637" s="51">
        <v>4903000000</v>
      </c>
      <c r="P637" s="51">
        <f t="shared" si="328"/>
        <v>0</v>
      </c>
      <c r="Q637" s="215">
        <f t="shared" si="329"/>
        <v>0</v>
      </c>
      <c r="S637" s="51"/>
      <c r="T637" s="51"/>
    </row>
    <row r="638" spans="1:20" s="2" customFormat="1" ht="111.75" customHeight="1" x14ac:dyDescent="0.25">
      <c r="A638" s="8">
        <f t="shared" si="330"/>
        <v>23</v>
      </c>
      <c r="B638" s="16" t="s">
        <v>18</v>
      </c>
      <c r="C638" s="24" t="s">
        <v>30</v>
      </c>
      <c r="D638" s="36" t="s">
        <v>380</v>
      </c>
      <c r="E638" s="27"/>
      <c r="F638" s="47" t="s">
        <v>951</v>
      </c>
      <c r="G638" s="105">
        <v>9785912828058</v>
      </c>
      <c r="H638" s="64">
        <v>26</v>
      </c>
      <c r="I638" s="69">
        <f t="shared" si="325"/>
        <v>13</v>
      </c>
      <c r="J638" s="74" t="s">
        <v>625</v>
      </c>
      <c r="K638" s="85">
        <v>100</v>
      </c>
      <c r="L638" s="110"/>
      <c r="M638" s="98">
        <f t="shared" si="326"/>
        <v>0</v>
      </c>
      <c r="N638" s="51">
        <f t="shared" si="327"/>
        <v>0</v>
      </c>
      <c r="O638" s="51">
        <v>4903000000</v>
      </c>
      <c r="P638" s="51">
        <f t="shared" si="328"/>
        <v>0</v>
      </c>
      <c r="Q638" s="215">
        <f t="shared" si="329"/>
        <v>0</v>
      </c>
      <c r="S638" s="51"/>
      <c r="T638" s="51"/>
    </row>
    <row r="639" spans="1:20" s="2" customFormat="1" ht="111.75" customHeight="1" x14ac:dyDescent="0.25">
      <c r="A639" s="8">
        <f t="shared" si="330"/>
        <v>24</v>
      </c>
      <c r="B639" s="16" t="s">
        <v>18</v>
      </c>
      <c r="C639" s="24" t="s">
        <v>30</v>
      </c>
      <c r="D639" s="36" t="s">
        <v>381</v>
      </c>
      <c r="E639" s="27"/>
      <c r="F639" s="47" t="s">
        <v>577</v>
      </c>
      <c r="G639" s="105">
        <v>9785912828065</v>
      </c>
      <c r="H639" s="64">
        <v>26</v>
      </c>
      <c r="I639" s="69">
        <f t="shared" si="325"/>
        <v>13</v>
      </c>
      <c r="J639" s="74" t="s">
        <v>623</v>
      </c>
      <c r="K639" s="85">
        <v>100</v>
      </c>
      <c r="L639" s="90"/>
      <c r="M639" s="98">
        <f t="shared" si="326"/>
        <v>0</v>
      </c>
      <c r="N639" s="51">
        <f t="shared" si="327"/>
        <v>0</v>
      </c>
      <c r="O639" s="51">
        <v>4903000000</v>
      </c>
      <c r="P639" s="51">
        <f t="shared" si="328"/>
        <v>0</v>
      </c>
      <c r="Q639" s="215">
        <f t="shared" si="329"/>
        <v>0</v>
      </c>
      <c r="S639" s="51"/>
      <c r="T639" s="51"/>
    </row>
    <row r="640" spans="1:20" s="2" customFormat="1" ht="111.75" customHeight="1" x14ac:dyDescent="0.25">
      <c r="A640" s="8">
        <f t="shared" si="330"/>
        <v>25</v>
      </c>
      <c r="B640" s="16" t="s">
        <v>18</v>
      </c>
      <c r="C640" s="23"/>
      <c r="D640" s="36" t="s">
        <v>203</v>
      </c>
      <c r="E640" s="27"/>
      <c r="F640" s="47" t="s">
        <v>577</v>
      </c>
      <c r="G640" s="105">
        <v>9785912826597</v>
      </c>
      <c r="H640" s="64">
        <v>26</v>
      </c>
      <c r="I640" s="69">
        <f t="shared" si="325"/>
        <v>13</v>
      </c>
      <c r="J640" s="74"/>
      <c r="K640" s="85">
        <v>100</v>
      </c>
      <c r="L640" s="90"/>
      <c r="M640" s="98">
        <f t="shared" si="326"/>
        <v>0</v>
      </c>
      <c r="N640" s="51">
        <f t="shared" si="327"/>
        <v>0</v>
      </c>
      <c r="O640" s="51">
        <v>4903000000</v>
      </c>
      <c r="P640" s="51">
        <f t="shared" si="328"/>
        <v>0</v>
      </c>
      <c r="Q640" s="215">
        <f t="shared" si="329"/>
        <v>0</v>
      </c>
      <c r="S640" s="51"/>
      <c r="T640" s="51"/>
    </row>
    <row r="641" spans="1:20" s="2" customFormat="1" ht="111.75" customHeight="1" x14ac:dyDescent="0.25">
      <c r="A641" s="8">
        <f t="shared" si="330"/>
        <v>26</v>
      </c>
      <c r="B641" s="16" t="s">
        <v>18</v>
      </c>
      <c r="C641" s="24" t="s">
        <v>30</v>
      </c>
      <c r="D641" s="36" t="s">
        <v>382</v>
      </c>
      <c r="E641" s="27"/>
      <c r="F641" s="47" t="s">
        <v>951</v>
      </c>
      <c r="G641" s="105">
        <v>9785912828072</v>
      </c>
      <c r="H641" s="64">
        <v>26</v>
      </c>
      <c r="I641" s="69">
        <f t="shared" si="325"/>
        <v>13</v>
      </c>
      <c r="J641" s="74" t="s">
        <v>625</v>
      </c>
      <c r="K641" s="85">
        <v>100</v>
      </c>
      <c r="L641" s="90"/>
      <c r="M641" s="98">
        <f t="shared" si="326"/>
        <v>0</v>
      </c>
      <c r="N641" s="51">
        <f t="shared" si="327"/>
        <v>0</v>
      </c>
      <c r="O641" s="51">
        <v>4903000000</v>
      </c>
      <c r="P641" s="51">
        <f t="shared" si="328"/>
        <v>0</v>
      </c>
      <c r="Q641" s="215">
        <f t="shared" si="329"/>
        <v>0</v>
      </c>
      <c r="S641" s="51"/>
      <c r="T641" s="51"/>
    </row>
    <row r="642" spans="1:20" s="9" customFormat="1" ht="111.75" customHeight="1" x14ac:dyDescent="0.25">
      <c r="A642" s="8">
        <f t="shared" si="330"/>
        <v>27</v>
      </c>
      <c r="B642" s="16" t="s">
        <v>18</v>
      </c>
      <c r="C642" s="24" t="s">
        <v>30</v>
      </c>
      <c r="D642" s="36" t="s">
        <v>383</v>
      </c>
      <c r="E642" s="27"/>
      <c r="F642" s="47" t="s">
        <v>954</v>
      </c>
      <c r="G642" s="105">
        <v>9785912828089</v>
      </c>
      <c r="H642" s="64">
        <v>26</v>
      </c>
      <c r="I642" s="69">
        <f t="shared" si="325"/>
        <v>13</v>
      </c>
      <c r="J642" s="74" t="s">
        <v>625</v>
      </c>
      <c r="K642" s="85">
        <v>100</v>
      </c>
      <c r="L642" s="90"/>
      <c r="M642" s="98">
        <f t="shared" si="326"/>
        <v>0</v>
      </c>
      <c r="N642" s="51">
        <f t="shared" si="327"/>
        <v>0</v>
      </c>
      <c r="O642" s="51">
        <v>4903000000</v>
      </c>
      <c r="P642" s="51">
        <f t="shared" si="328"/>
        <v>0</v>
      </c>
      <c r="Q642" s="215">
        <f t="shared" si="329"/>
        <v>0</v>
      </c>
      <c r="S642" s="169"/>
      <c r="T642" s="169"/>
    </row>
    <row r="643" spans="1:20" s="2" customFormat="1" ht="59.45" customHeight="1" x14ac:dyDescent="0.25">
      <c r="A643" s="237" t="s">
        <v>698</v>
      </c>
      <c r="B643" s="238"/>
      <c r="C643" s="238"/>
      <c r="D643" s="238"/>
      <c r="E643" s="15"/>
      <c r="F643" s="239" t="s">
        <v>699</v>
      </c>
      <c r="G643" s="239"/>
      <c r="H643" s="239"/>
      <c r="I643" s="239"/>
      <c r="J643" s="239"/>
      <c r="K643" s="240"/>
      <c r="L643" s="94"/>
      <c r="M643" s="98"/>
      <c r="N643" s="51"/>
      <c r="O643" s="51"/>
      <c r="P643" s="51"/>
      <c r="Q643" s="51"/>
      <c r="S643" s="51"/>
      <c r="T643" s="51"/>
    </row>
    <row r="644" spans="1:20" s="2" customFormat="1" ht="23.25" customHeight="1" x14ac:dyDescent="0.25">
      <c r="A644" s="6"/>
      <c r="B644" s="15"/>
      <c r="C644" s="244" t="s">
        <v>946</v>
      </c>
      <c r="D644" s="253"/>
      <c r="E644" s="108"/>
      <c r="F644" s="173"/>
      <c r="G644" s="173"/>
      <c r="H644" s="173"/>
      <c r="I644" s="173"/>
      <c r="J644" s="173"/>
      <c r="K644" s="166"/>
      <c r="L644" s="94"/>
      <c r="M644" s="98"/>
      <c r="N644" s="51"/>
      <c r="O644" s="51"/>
      <c r="P644" s="51"/>
      <c r="Q644" s="51"/>
      <c r="S644" s="51"/>
      <c r="T644" s="51"/>
    </row>
    <row r="645" spans="1:20" s="2" customFormat="1" ht="111.75" customHeight="1" x14ac:dyDescent="0.25">
      <c r="A645" s="5">
        <v>1</v>
      </c>
      <c r="B645" s="16" t="s">
        <v>19</v>
      </c>
      <c r="C645" s="24" t="s">
        <v>30</v>
      </c>
      <c r="D645" s="36" t="s">
        <v>384</v>
      </c>
      <c r="E645" s="27"/>
      <c r="F645" s="47" t="s">
        <v>956</v>
      </c>
      <c r="G645" s="105">
        <v>9785000336427</v>
      </c>
      <c r="H645" s="65">
        <v>36</v>
      </c>
      <c r="I645" s="68">
        <f t="shared" ref="I645:I658" si="331">ROUND((100-$L$4)/100*H645,1)</f>
        <v>18</v>
      </c>
      <c r="J645" s="76" t="s">
        <v>623</v>
      </c>
      <c r="K645" s="85">
        <v>50</v>
      </c>
      <c r="L645" s="110"/>
      <c r="M645" s="98">
        <f t="shared" ref="M645:M658" si="332">L645*I645</f>
        <v>0</v>
      </c>
      <c r="N645" s="51">
        <f t="shared" ref="N645:N657" si="333">L645*1.75/50</f>
        <v>0</v>
      </c>
      <c r="O645" s="51">
        <v>4903000000</v>
      </c>
      <c r="P645" s="51">
        <f>TRUNC(L645/K645,0)*K645</f>
        <v>0</v>
      </c>
      <c r="Q645" s="215">
        <f>L645-P645</f>
        <v>0</v>
      </c>
      <c r="S645" s="51"/>
      <c r="T645" s="51"/>
    </row>
    <row r="646" spans="1:20" s="2" customFormat="1" ht="111.75" customHeight="1" x14ac:dyDescent="0.25">
      <c r="A646" s="5">
        <f>A645+1</f>
        <v>2</v>
      </c>
      <c r="B646" s="16" t="s">
        <v>19</v>
      </c>
      <c r="C646" s="24" t="s">
        <v>30</v>
      </c>
      <c r="D646" s="36" t="s">
        <v>385</v>
      </c>
      <c r="E646" s="27"/>
      <c r="F646" s="47" t="s">
        <v>956</v>
      </c>
      <c r="G646" s="105">
        <v>9785000336625</v>
      </c>
      <c r="H646" s="65">
        <v>36</v>
      </c>
      <c r="I646" s="68">
        <f t="shared" si="331"/>
        <v>18</v>
      </c>
      <c r="J646" s="76" t="s">
        <v>623</v>
      </c>
      <c r="K646" s="85">
        <v>50</v>
      </c>
      <c r="L646" s="110"/>
      <c r="M646" s="98">
        <f t="shared" si="332"/>
        <v>0</v>
      </c>
      <c r="N646" s="51">
        <f t="shared" si="333"/>
        <v>0</v>
      </c>
      <c r="O646" s="51">
        <v>4903000000</v>
      </c>
      <c r="P646" s="51">
        <f>TRUNC(L646/K646,0)*K646</f>
        <v>0</v>
      </c>
      <c r="Q646" s="215">
        <f>L646-P646</f>
        <v>0</v>
      </c>
      <c r="S646" s="51"/>
      <c r="T646" s="51"/>
    </row>
    <row r="647" spans="1:20" s="2" customFormat="1" ht="111.75" customHeight="1" x14ac:dyDescent="0.25">
      <c r="A647" s="5">
        <f>A646+1</f>
        <v>3</v>
      </c>
      <c r="B647" s="16" t="s">
        <v>19</v>
      </c>
      <c r="C647" s="23"/>
      <c r="D647" s="36" t="s">
        <v>389</v>
      </c>
      <c r="E647" s="43" t="s">
        <v>544</v>
      </c>
      <c r="F647" s="47" t="s">
        <v>956</v>
      </c>
      <c r="G647" s="105">
        <v>9785000336472</v>
      </c>
      <c r="H647" s="65">
        <v>36</v>
      </c>
      <c r="I647" s="68">
        <f>ROUND((100-$L$4)/100*H647,1)</f>
        <v>18</v>
      </c>
      <c r="J647" s="76" t="s">
        <v>625</v>
      </c>
      <c r="K647" s="85">
        <v>50</v>
      </c>
      <c r="L647" s="110"/>
      <c r="M647" s="98">
        <f>L647*I647</f>
        <v>0</v>
      </c>
      <c r="N647" s="51">
        <f>L647*1.75/50</f>
        <v>0</v>
      </c>
      <c r="O647" s="51">
        <v>4903000000</v>
      </c>
      <c r="P647" s="51">
        <f>TRUNC(L647/K647,0)*K647</f>
        <v>0</v>
      </c>
      <c r="Q647" s="215">
        <f>L647-P647</f>
        <v>0</v>
      </c>
      <c r="S647" s="51"/>
      <c r="T647" s="51"/>
    </row>
    <row r="648" spans="1:20" s="2" customFormat="1" ht="111.75" customHeight="1" x14ac:dyDescent="0.25">
      <c r="A648" s="5">
        <f>A647+1</f>
        <v>4</v>
      </c>
      <c r="B648" s="16"/>
      <c r="C648" s="24" t="s">
        <v>30</v>
      </c>
      <c r="D648" s="36" t="s">
        <v>392</v>
      </c>
      <c r="E648" s="43" t="s">
        <v>544</v>
      </c>
      <c r="F648" s="47" t="s">
        <v>946</v>
      </c>
      <c r="G648" s="105">
        <v>9785000336489</v>
      </c>
      <c r="H648" s="65">
        <v>36</v>
      </c>
      <c r="I648" s="68">
        <f>ROUND((100-$L$4)/100*H648,1)</f>
        <v>18</v>
      </c>
      <c r="J648" s="76" t="s">
        <v>623</v>
      </c>
      <c r="K648" s="85">
        <v>50</v>
      </c>
      <c r="L648" s="110"/>
      <c r="M648" s="98">
        <f>L648*I648</f>
        <v>0</v>
      </c>
      <c r="N648" s="51">
        <f>L648*1.75/50</f>
        <v>0</v>
      </c>
      <c r="O648" s="51">
        <v>4903000000</v>
      </c>
      <c r="P648" s="51">
        <f>TRUNC(L648/K648,0)*K648</f>
        <v>0</v>
      </c>
      <c r="Q648" s="215">
        <f>L648-P648</f>
        <v>0</v>
      </c>
      <c r="S648" s="51"/>
      <c r="T648" s="51"/>
    </row>
    <row r="649" spans="1:20" s="2" customFormat="1" ht="37.5" customHeight="1" x14ac:dyDescent="0.25">
      <c r="A649" s="5"/>
      <c r="B649" s="16"/>
      <c r="C649" s="244" t="s">
        <v>945</v>
      </c>
      <c r="D649" s="253"/>
      <c r="E649" s="108"/>
      <c r="F649" s="247" t="s">
        <v>699</v>
      </c>
      <c r="G649" s="247"/>
      <c r="H649" s="247"/>
      <c r="I649" s="247"/>
      <c r="J649" s="247"/>
      <c r="K649" s="248"/>
      <c r="L649" s="94"/>
      <c r="M649" s="98"/>
      <c r="N649" s="51"/>
      <c r="O649" s="51"/>
      <c r="P649" s="51"/>
      <c r="Q649" s="51"/>
      <c r="S649" s="51"/>
      <c r="T649" s="51"/>
    </row>
    <row r="650" spans="1:20" s="2" customFormat="1" ht="111.75" customHeight="1" x14ac:dyDescent="0.25">
      <c r="A650" s="5">
        <f>A648+1</f>
        <v>5</v>
      </c>
      <c r="B650" s="16" t="s">
        <v>19</v>
      </c>
      <c r="C650" s="24" t="s">
        <v>30</v>
      </c>
      <c r="D650" s="38" t="s">
        <v>52</v>
      </c>
      <c r="E650" s="27"/>
      <c r="F650" s="47" t="s">
        <v>955</v>
      </c>
      <c r="G650" s="105">
        <v>9785000336618</v>
      </c>
      <c r="H650" s="65">
        <v>36</v>
      </c>
      <c r="I650" s="68">
        <f>ROUND((100-$L$4)/100*H650,1)</f>
        <v>18</v>
      </c>
      <c r="J650" s="76" t="s">
        <v>1110</v>
      </c>
      <c r="K650" s="85">
        <v>50</v>
      </c>
      <c r="L650" s="110"/>
      <c r="M650" s="98">
        <f>L650*I650</f>
        <v>0</v>
      </c>
      <c r="N650" s="51">
        <f>L650*1.75/50</f>
        <v>0</v>
      </c>
      <c r="O650" s="51">
        <v>4903000000</v>
      </c>
      <c r="P650" s="51">
        <f>TRUNC(L650/K650,0)*K650</f>
        <v>0</v>
      </c>
      <c r="Q650" s="215">
        <f>L650-P650</f>
        <v>0</v>
      </c>
      <c r="S650" s="51"/>
      <c r="T650" s="51"/>
    </row>
    <row r="651" spans="1:20" s="2" customFormat="1" ht="111.75" customHeight="1" x14ac:dyDescent="0.25">
      <c r="A651" s="5">
        <f>A650+1</f>
        <v>6</v>
      </c>
      <c r="B651" s="16"/>
      <c r="C651" s="24" t="s">
        <v>30</v>
      </c>
      <c r="D651" s="38" t="s">
        <v>391</v>
      </c>
      <c r="E651" s="27"/>
      <c r="F651" s="47" t="s">
        <v>945</v>
      </c>
      <c r="G651" s="105">
        <v>9785000336458</v>
      </c>
      <c r="H651" s="65">
        <v>36</v>
      </c>
      <c r="I651" s="68">
        <f>ROUND((100-$L$4)/100*H651,1)</f>
        <v>18</v>
      </c>
      <c r="J651" s="76" t="s">
        <v>623</v>
      </c>
      <c r="K651" s="85">
        <v>50</v>
      </c>
      <c r="L651" s="110"/>
      <c r="M651" s="98">
        <f>L651*I651</f>
        <v>0</v>
      </c>
      <c r="N651" s="51">
        <f>L651*1.75/50</f>
        <v>0</v>
      </c>
      <c r="O651" s="51">
        <v>4903000000</v>
      </c>
      <c r="P651" s="51">
        <f>TRUNC(L651/K651,0)*K651</f>
        <v>0</v>
      </c>
      <c r="Q651" s="215">
        <f>L651-P651</f>
        <v>0</v>
      </c>
      <c r="S651" s="51"/>
      <c r="T651" s="51"/>
    </row>
    <row r="652" spans="1:20" s="2" customFormat="1" ht="27" customHeight="1" x14ac:dyDescent="0.25">
      <c r="A652" s="5"/>
      <c r="B652" s="16"/>
      <c r="C652" s="244" t="s">
        <v>949</v>
      </c>
      <c r="D652" s="253"/>
      <c r="E652" s="228"/>
      <c r="F652" s="47"/>
      <c r="G652" s="105"/>
      <c r="H652" s="65"/>
      <c r="I652" s="68"/>
      <c r="J652" s="76"/>
      <c r="K652" s="85"/>
      <c r="L652" s="110"/>
      <c r="M652" s="98"/>
      <c r="N652" s="51"/>
      <c r="O652" s="51"/>
      <c r="P652" s="51"/>
      <c r="Q652" s="51"/>
      <c r="S652" s="51"/>
      <c r="T652" s="51"/>
    </row>
    <row r="653" spans="1:20" s="2" customFormat="1" ht="111.75" customHeight="1" x14ac:dyDescent="0.25">
      <c r="A653" s="5">
        <f>A651+1</f>
        <v>7</v>
      </c>
      <c r="B653" s="16" t="s">
        <v>19</v>
      </c>
      <c r="C653" s="24" t="s">
        <v>30</v>
      </c>
      <c r="D653" s="38" t="s">
        <v>386</v>
      </c>
      <c r="E653" s="27"/>
      <c r="F653" s="47" t="s">
        <v>566</v>
      </c>
      <c r="G653" s="105">
        <v>9785000336434</v>
      </c>
      <c r="H653" s="65">
        <v>36</v>
      </c>
      <c r="I653" s="68">
        <f t="shared" si="331"/>
        <v>18</v>
      </c>
      <c r="J653" s="76" t="s">
        <v>623</v>
      </c>
      <c r="K653" s="85">
        <v>50</v>
      </c>
      <c r="L653" s="110"/>
      <c r="M653" s="98">
        <f t="shared" si="332"/>
        <v>0</v>
      </c>
      <c r="N653" s="51">
        <f t="shared" si="333"/>
        <v>0</v>
      </c>
      <c r="O653" s="51">
        <v>4903000000</v>
      </c>
      <c r="P653" s="51">
        <f t="shared" ref="P653:P658" si="334">TRUNC(L653/K653,0)*K653</f>
        <v>0</v>
      </c>
      <c r="Q653" s="215">
        <f t="shared" ref="Q653:Q658" si="335">L653-P653</f>
        <v>0</v>
      </c>
      <c r="S653" s="51"/>
      <c r="T653" s="51"/>
    </row>
    <row r="654" spans="1:20" s="2" customFormat="1" ht="111.75" customHeight="1" x14ac:dyDescent="0.25">
      <c r="A654" s="5">
        <f>A653+1</f>
        <v>8</v>
      </c>
      <c r="B654" s="16" t="s">
        <v>19</v>
      </c>
      <c r="C654" s="23"/>
      <c r="D654" s="38" t="s">
        <v>387</v>
      </c>
      <c r="E654" s="27"/>
      <c r="F654" s="47" t="s">
        <v>957</v>
      </c>
      <c r="G654" s="105">
        <v>9785000336465</v>
      </c>
      <c r="H654" s="65">
        <v>36</v>
      </c>
      <c r="I654" s="68">
        <f t="shared" si="331"/>
        <v>18</v>
      </c>
      <c r="J654" s="76" t="s">
        <v>625</v>
      </c>
      <c r="K654" s="85">
        <v>50</v>
      </c>
      <c r="L654" s="110"/>
      <c r="M654" s="98">
        <f t="shared" si="332"/>
        <v>0</v>
      </c>
      <c r="N654" s="51">
        <f t="shared" si="333"/>
        <v>0</v>
      </c>
      <c r="O654" s="51">
        <v>4903000000</v>
      </c>
      <c r="P654" s="51">
        <f t="shared" si="334"/>
        <v>0</v>
      </c>
      <c r="Q654" s="215">
        <f t="shared" si="335"/>
        <v>0</v>
      </c>
      <c r="S654" s="51"/>
      <c r="T654" s="51"/>
    </row>
    <row r="655" spans="1:20" s="2" customFormat="1" ht="111.75" customHeight="1" x14ac:dyDescent="0.25">
      <c r="A655" s="5">
        <f>A654+1</f>
        <v>9</v>
      </c>
      <c r="B655" s="16" t="s">
        <v>19</v>
      </c>
      <c r="C655" s="23"/>
      <c r="D655" s="38" t="s">
        <v>388</v>
      </c>
      <c r="E655" s="27"/>
      <c r="F655" s="47" t="s">
        <v>566</v>
      </c>
      <c r="G655" s="105">
        <v>9785000336632</v>
      </c>
      <c r="H655" s="65">
        <v>36</v>
      </c>
      <c r="I655" s="68">
        <f t="shared" si="331"/>
        <v>18</v>
      </c>
      <c r="J655" s="76" t="s">
        <v>626</v>
      </c>
      <c r="K655" s="85">
        <v>50</v>
      </c>
      <c r="L655" s="110"/>
      <c r="M655" s="98">
        <f t="shared" si="332"/>
        <v>0</v>
      </c>
      <c r="N655" s="51">
        <f t="shared" si="333"/>
        <v>0</v>
      </c>
      <c r="O655" s="51">
        <v>4903000000</v>
      </c>
      <c r="P655" s="51">
        <f t="shared" si="334"/>
        <v>0</v>
      </c>
      <c r="Q655" s="215">
        <f t="shared" si="335"/>
        <v>0</v>
      </c>
      <c r="S655" s="51"/>
      <c r="T655" s="51"/>
    </row>
    <row r="656" spans="1:20" s="2" customFormat="1" ht="111.75" customHeight="1" x14ac:dyDescent="0.25">
      <c r="A656" s="5">
        <f>A655+1</f>
        <v>10</v>
      </c>
      <c r="B656" s="16" t="s">
        <v>19</v>
      </c>
      <c r="C656" s="24" t="s">
        <v>30</v>
      </c>
      <c r="D656" s="38" t="s">
        <v>390</v>
      </c>
      <c r="E656" s="27"/>
      <c r="F656" s="47" t="s">
        <v>957</v>
      </c>
      <c r="G656" s="105">
        <v>9785000336441</v>
      </c>
      <c r="H656" s="65">
        <v>36</v>
      </c>
      <c r="I656" s="68">
        <f t="shared" si="331"/>
        <v>18</v>
      </c>
      <c r="J656" s="76" t="s">
        <v>625</v>
      </c>
      <c r="K656" s="85">
        <v>50</v>
      </c>
      <c r="L656" s="110"/>
      <c r="M656" s="98">
        <f t="shared" si="332"/>
        <v>0</v>
      </c>
      <c r="N656" s="51">
        <f>L656*1.75/50</f>
        <v>0</v>
      </c>
      <c r="O656" s="51">
        <v>4903000000</v>
      </c>
      <c r="P656" s="51">
        <f t="shared" si="334"/>
        <v>0</v>
      </c>
      <c r="Q656" s="215">
        <f t="shared" si="335"/>
        <v>0</v>
      </c>
      <c r="S656" s="51"/>
      <c r="T656" s="51"/>
    </row>
    <row r="657" spans="1:20" s="2" customFormat="1" ht="111.75" customHeight="1" x14ac:dyDescent="0.25">
      <c r="A657" s="5">
        <f>A656+1</f>
        <v>11</v>
      </c>
      <c r="B657" s="16" t="s">
        <v>19</v>
      </c>
      <c r="C657" s="24" t="s">
        <v>30</v>
      </c>
      <c r="D657" s="38" t="s">
        <v>393</v>
      </c>
      <c r="E657" s="27"/>
      <c r="F657" s="47" t="s">
        <v>566</v>
      </c>
      <c r="G657" s="105">
        <v>9785000336496</v>
      </c>
      <c r="H657" s="65">
        <v>36</v>
      </c>
      <c r="I657" s="68">
        <f t="shared" si="331"/>
        <v>18</v>
      </c>
      <c r="J657" s="76" t="s">
        <v>623</v>
      </c>
      <c r="K657" s="85">
        <v>50</v>
      </c>
      <c r="L657" s="110"/>
      <c r="M657" s="98">
        <f t="shared" si="332"/>
        <v>0</v>
      </c>
      <c r="N657" s="51">
        <f t="shared" si="333"/>
        <v>0</v>
      </c>
      <c r="O657" s="51">
        <v>4903000000</v>
      </c>
      <c r="P657" s="51">
        <f t="shared" si="334"/>
        <v>0</v>
      </c>
      <c r="Q657" s="215">
        <f t="shared" si="335"/>
        <v>0</v>
      </c>
      <c r="S657" s="51"/>
      <c r="T657" s="51"/>
    </row>
    <row r="658" spans="1:20" s="9" customFormat="1" ht="111.75" customHeight="1" x14ac:dyDescent="0.25">
      <c r="A658" s="5">
        <f>A657+1</f>
        <v>12</v>
      </c>
      <c r="B658" s="16" t="s">
        <v>19</v>
      </c>
      <c r="C658" s="24" t="s">
        <v>30</v>
      </c>
      <c r="D658" s="38" t="s">
        <v>394</v>
      </c>
      <c r="E658" s="27"/>
      <c r="F658" s="47" t="s">
        <v>566</v>
      </c>
      <c r="G658" s="105">
        <v>9785000336601</v>
      </c>
      <c r="H658" s="65">
        <v>36</v>
      </c>
      <c r="I658" s="68">
        <f t="shared" si="331"/>
        <v>18</v>
      </c>
      <c r="J658" s="76" t="s">
        <v>623</v>
      </c>
      <c r="K658" s="85">
        <v>50</v>
      </c>
      <c r="L658" s="110"/>
      <c r="M658" s="98">
        <f t="shared" si="332"/>
        <v>0</v>
      </c>
      <c r="N658" s="51">
        <f>L658*1.75/50</f>
        <v>0</v>
      </c>
      <c r="O658" s="51">
        <v>4903000000</v>
      </c>
      <c r="P658" s="51">
        <f t="shared" si="334"/>
        <v>0</v>
      </c>
      <c r="Q658" s="215">
        <f t="shared" si="335"/>
        <v>0</v>
      </c>
      <c r="S658" s="169"/>
      <c r="T658" s="169"/>
    </row>
    <row r="659" spans="1:20" s="2" customFormat="1" ht="43.5" customHeight="1" x14ac:dyDescent="0.25">
      <c r="A659" s="237" t="s">
        <v>676</v>
      </c>
      <c r="B659" s="238"/>
      <c r="C659" s="238"/>
      <c r="D659" s="238"/>
      <c r="E659" s="108"/>
      <c r="F659" s="239" t="s">
        <v>700</v>
      </c>
      <c r="G659" s="239"/>
      <c r="H659" s="239"/>
      <c r="I659" s="239"/>
      <c r="J659" s="239"/>
      <c r="K659" s="240"/>
      <c r="L659" s="94"/>
      <c r="M659" s="98"/>
      <c r="N659" s="51"/>
      <c r="O659" s="51"/>
      <c r="P659" s="51"/>
      <c r="Q659" s="51"/>
      <c r="S659" s="51"/>
      <c r="T659" s="51"/>
    </row>
    <row r="660" spans="1:20" s="2" customFormat="1" ht="111.75" customHeight="1" x14ac:dyDescent="0.25">
      <c r="A660" s="4">
        <v>1</v>
      </c>
      <c r="B660" s="13" t="s">
        <v>11</v>
      </c>
      <c r="C660" s="24" t="s">
        <v>30</v>
      </c>
      <c r="D660" s="38" t="s">
        <v>935</v>
      </c>
      <c r="E660" s="45"/>
      <c r="F660" s="47" t="s">
        <v>1002</v>
      </c>
      <c r="G660" s="105">
        <v>9785912822049</v>
      </c>
      <c r="H660" s="64">
        <v>24</v>
      </c>
      <c r="I660" s="68">
        <f t="shared" ref="I660:I664" si="336">ROUND((100-$L$4)/100*H660,1)</f>
        <v>12</v>
      </c>
      <c r="J660" s="74" t="s">
        <v>811</v>
      </c>
      <c r="K660" s="85">
        <v>100</v>
      </c>
      <c r="L660" s="90"/>
      <c r="M660" s="98">
        <f t="shared" ref="M660:M664" si="337">L660*I660</f>
        <v>0</v>
      </c>
      <c r="N660" s="51">
        <f t="shared" ref="N660:N664" si="338">L660*1.9/100</f>
        <v>0</v>
      </c>
      <c r="O660" s="51">
        <v>4903000000</v>
      </c>
      <c r="P660" s="51">
        <f t="shared" ref="P660:P664" si="339">TRUNC(L660/K660,0)*K660</f>
        <v>0</v>
      </c>
      <c r="Q660" s="215">
        <f t="shared" ref="Q660:Q664" si="340">L660-P660</f>
        <v>0</v>
      </c>
      <c r="S660" s="51"/>
      <c r="T660" s="51"/>
    </row>
    <row r="661" spans="1:20" s="2" customFormat="1" ht="111.75" customHeight="1" x14ac:dyDescent="0.25">
      <c r="A661" s="4">
        <f>A660+1</f>
        <v>2</v>
      </c>
      <c r="B661" s="13"/>
      <c r="C661" s="24" t="s">
        <v>30</v>
      </c>
      <c r="D661" s="38" t="s">
        <v>395</v>
      </c>
      <c r="E661" s="45"/>
      <c r="F661" s="47" t="s">
        <v>1002</v>
      </c>
      <c r="G661" s="105">
        <v>9785912822094</v>
      </c>
      <c r="H661" s="64">
        <v>24</v>
      </c>
      <c r="I661" s="68">
        <f t="shared" si="336"/>
        <v>12</v>
      </c>
      <c r="J661" s="74" t="s">
        <v>625</v>
      </c>
      <c r="K661" s="85">
        <v>100</v>
      </c>
      <c r="L661" s="90"/>
      <c r="M661" s="98">
        <f t="shared" si="337"/>
        <v>0</v>
      </c>
      <c r="N661" s="51">
        <f t="shared" si="338"/>
        <v>0</v>
      </c>
      <c r="O661" s="51">
        <v>4903000000</v>
      </c>
      <c r="P661" s="51">
        <f t="shared" si="339"/>
        <v>0</v>
      </c>
      <c r="Q661" s="215">
        <f t="shared" si="340"/>
        <v>0</v>
      </c>
      <c r="S661" s="51"/>
      <c r="T661" s="51"/>
    </row>
    <row r="662" spans="1:20" s="2" customFormat="1" ht="111.75" customHeight="1" x14ac:dyDescent="0.25">
      <c r="A662" s="4">
        <f>A661+1</f>
        <v>3</v>
      </c>
      <c r="B662" s="13"/>
      <c r="C662" s="24" t="s">
        <v>30</v>
      </c>
      <c r="D662" s="38" t="s">
        <v>396</v>
      </c>
      <c r="E662" s="46"/>
      <c r="F662" s="47" t="s">
        <v>1002</v>
      </c>
      <c r="G662" s="105">
        <v>9785912822100</v>
      </c>
      <c r="H662" s="64">
        <v>24</v>
      </c>
      <c r="I662" s="68">
        <f t="shared" si="336"/>
        <v>12</v>
      </c>
      <c r="J662" s="74" t="s">
        <v>625</v>
      </c>
      <c r="K662" s="85">
        <v>100</v>
      </c>
      <c r="L662" s="90"/>
      <c r="M662" s="98">
        <f t="shared" si="337"/>
        <v>0</v>
      </c>
      <c r="N662" s="51">
        <f t="shared" si="338"/>
        <v>0</v>
      </c>
      <c r="O662" s="51">
        <v>4903000000</v>
      </c>
      <c r="P662" s="51">
        <f t="shared" si="339"/>
        <v>0</v>
      </c>
      <c r="Q662" s="215">
        <f t="shared" si="340"/>
        <v>0</v>
      </c>
      <c r="S662" s="51"/>
      <c r="T662" s="51"/>
    </row>
    <row r="663" spans="1:20" s="2" customFormat="1" ht="111.75" customHeight="1" x14ac:dyDescent="0.25">
      <c r="A663" s="4">
        <f>A662+1</f>
        <v>4</v>
      </c>
      <c r="B663" s="13" t="s">
        <v>11</v>
      </c>
      <c r="C663" s="23"/>
      <c r="D663" s="38" t="s">
        <v>397</v>
      </c>
      <c r="E663" s="45"/>
      <c r="F663" s="47" t="s">
        <v>1002</v>
      </c>
      <c r="G663" s="105">
        <v>9785912826023</v>
      </c>
      <c r="H663" s="64">
        <v>24</v>
      </c>
      <c r="I663" s="68">
        <f t="shared" si="336"/>
        <v>12</v>
      </c>
      <c r="J663" s="74"/>
      <c r="K663" s="85">
        <v>100</v>
      </c>
      <c r="L663" s="90"/>
      <c r="M663" s="98">
        <f t="shared" si="337"/>
        <v>0</v>
      </c>
      <c r="N663" s="51">
        <f t="shared" si="338"/>
        <v>0</v>
      </c>
      <c r="O663" s="51">
        <v>4903000000</v>
      </c>
      <c r="P663" s="51">
        <f t="shared" si="339"/>
        <v>0</v>
      </c>
      <c r="Q663" s="215">
        <f t="shared" si="340"/>
        <v>0</v>
      </c>
      <c r="S663" s="51"/>
      <c r="T663" s="51"/>
    </row>
    <row r="664" spans="1:20" s="2" customFormat="1" ht="111.75" customHeight="1" x14ac:dyDescent="0.25">
      <c r="A664" s="4">
        <f>A663+1</f>
        <v>5</v>
      </c>
      <c r="B664" s="13"/>
      <c r="C664" s="24" t="s">
        <v>30</v>
      </c>
      <c r="D664" s="38" t="s">
        <v>398</v>
      </c>
      <c r="E664" s="45"/>
      <c r="F664" s="47" t="s">
        <v>1002</v>
      </c>
      <c r="G664" s="105">
        <v>9785912826214</v>
      </c>
      <c r="H664" s="64">
        <v>24</v>
      </c>
      <c r="I664" s="68">
        <f t="shared" si="336"/>
        <v>12</v>
      </c>
      <c r="J664" s="74" t="s">
        <v>625</v>
      </c>
      <c r="K664" s="85">
        <v>100</v>
      </c>
      <c r="L664" s="90"/>
      <c r="M664" s="98">
        <f t="shared" si="337"/>
        <v>0</v>
      </c>
      <c r="N664" s="51">
        <f t="shared" si="338"/>
        <v>0</v>
      </c>
      <c r="O664" s="51">
        <v>4903000000</v>
      </c>
      <c r="P664" s="51">
        <f t="shared" si="339"/>
        <v>0</v>
      </c>
      <c r="Q664" s="215">
        <f t="shared" si="340"/>
        <v>0</v>
      </c>
      <c r="S664" s="51"/>
      <c r="T664" s="51"/>
    </row>
    <row r="665" spans="1:20" s="9" customFormat="1" ht="51.75" customHeight="1" x14ac:dyDescent="0.25">
      <c r="A665" s="241" t="s">
        <v>701</v>
      </c>
      <c r="B665" s="242"/>
      <c r="C665" s="242"/>
      <c r="D665" s="242"/>
      <c r="E665" s="242"/>
      <c r="F665" s="242"/>
      <c r="G665" s="242"/>
      <c r="H665" s="242"/>
      <c r="I665" s="242"/>
      <c r="J665" s="242"/>
      <c r="K665" s="243"/>
      <c r="L665" s="119"/>
      <c r="M665" s="98"/>
      <c r="N665" s="51"/>
      <c r="O665" s="51"/>
      <c r="P665" s="51"/>
      <c r="Q665" s="51"/>
      <c r="S665" s="169"/>
      <c r="T665" s="169"/>
    </row>
    <row r="666" spans="1:20" s="9" customFormat="1" ht="34.5" customHeight="1" x14ac:dyDescent="0.25">
      <c r="A666" s="219"/>
      <c r="B666" s="136"/>
      <c r="C666" s="136"/>
      <c r="D666" s="254" t="s">
        <v>1080</v>
      </c>
      <c r="E666" s="254"/>
      <c r="F666" s="254"/>
      <c r="G666" s="254"/>
      <c r="H666" s="254"/>
      <c r="I666" s="254"/>
      <c r="J666" s="254"/>
      <c r="K666" s="220"/>
      <c r="L666" s="119"/>
      <c r="M666" s="98"/>
      <c r="N666" s="51"/>
      <c r="O666" s="51"/>
      <c r="P666" s="51"/>
      <c r="Q666" s="51"/>
      <c r="S666" s="169"/>
      <c r="T666" s="169"/>
    </row>
    <row r="667" spans="1:20" s="9" customFormat="1" ht="111.75" customHeight="1" x14ac:dyDescent="0.25">
      <c r="A667" s="5">
        <f>A699+1</f>
        <v>22</v>
      </c>
      <c r="B667" s="13" t="s">
        <v>20</v>
      </c>
      <c r="C667" s="21"/>
      <c r="D667" s="38" t="s">
        <v>422</v>
      </c>
      <c r="E667" s="27"/>
      <c r="F667" s="47" t="s">
        <v>1082</v>
      </c>
      <c r="G667" s="105">
        <v>9785912825873</v>
      </c>
      <c r="H667" s="64">
        <v>35</v>
      </c>
      <c r="I667" s="68">
        <f t="shared" ref="I667:I673" si="341">ROUND((100-$L$4)/100*H667,1)</f>
        <v>17.5</v>
      </c>
      <c r="J667" s="74" t="s">
        <v>624</v>
      </c>
      <c r="K667" s="85">
        <v>100</v>
      </c>
      <c r="L667" s="110"/>
      <c r="M667" s="98">
        <f t="shared" ref="M667:M673" si="342">L667*I667</f>
        <v>0</v>
      </c>
      <c r="N667" s="51">
        <f>L667*2.8/100</f>
        <v>0</v>
      </c>
      <c r="O667" s="51">
        <v>4903000000</v>
      </c>
      <c r="P667" s="51">
        <f t="shared" ref="P667:P673" si="343">TRUNC(L667/K667,0)*K667</f>
        <v>0</v>
      </c>
      <c r="Q667" s="215">
        <f t="shared" ref="Q667:Q673" si="344">L667-P667</f>
        <v>0</v>
      </c>
      <c r="S667" s="169"/>
      <c r="T667" s="169"/>
    </row>
    <row r="668" spans="1:20" s="2" customFormat="1" ht="111.75" customHeight="1" x14ac:dyDescent="0.25">
      <c r="A668" s="5">
        <f>A711+1</f>
        <v>12</v>
      </c>
      <c r="B668" s="13" t="s">
        <v>21</v>
      </c>
      <c r="C668" s="24" t="s">
        <v>30</v>
      </c>
      <c r="D668" s="38" t="s">
        <v>433</v>
      </c>
      <c r="E668" s="27"/>
      <c r="F668" s="47" t="s">
        <v>1034</v>
      </c>
      <c r="G668" s="105">
        <v>9785912822353</v>
      </c>
      <c r="H668" s="64">
        <v>26</v>
      </c>
      <c r="I668" s="68">
        <f t="shared" si="341"/>
        <v>13</v>
      </c>
      <c r="J668" s="74" t="s">
        <v>811</v>
      </c>
      <c r="K668" s="85">
        <v>100</v>
      </c>
      <c r="L668" s="110"/>
      <c r="M668" s="98">
        <f t="shared" si="342"/>
        <v>0</v>
      </c>
      <c r="N668" s="51">
        <f t="shared" ref="N668:N673" si="345">L668*2.2/100</f>
        <v>0</v>
      </c>
      <c r="O668" s="51">
        <v>4903000000</v>
      </c>
      <c r="P668" s="51">
        <f t="shared" si="343"/>
        <v>0</v>
      </c>
      <c r="Q668" s="215">
        <f t="shared" si="344"/>
        <v>0</v>
      </c>
      <c r="S668" s="51"/>
      <c r="T668" s="51"/>
    </row>
    <row r="669" spans="1:20" s="2" customFormat="1" ht="111.75" customHeight="1" x14ac:dyDescent="0.25">
      <c r="A669" s="5">
        <f>A668+1</f>
        <v>13</v>
      </c>
      <c r="B669" s="13" t="s">
        <v>21</v>
      </c>
      <c r="C669" s="23"/>
      <c r="D669" s="38" t="s">
        <v>434</v>
      </c>
      <c r="E669" s="22"/>
      <c r="F669" s="47" t="s">
        <v>1081</v>
      </c>
      <c r="G669" s="105">
        <v>9785912822322</v>
      </c>
      <c r="H669" s="64">
        <v>26</v>
      </c>
      <c r="I669" s="68">
        <f t="shared" si="341"/>
        <v>13</v>
      </c>
      <c r="J669" s="74"/>
      <c r="K669" s="85">
        <v>100</v>
      </c>
      <c r="L669" s="110"/>
      <c r="M669" s="98">
        <f t="shared" si="342"/>
        <v>0</v>
      </c>
      <c r="N669" s="51">
        <f t="shared" si="345"/>
        <v>0</v>
      </c>
      <c r="O669" s="51">
        <v>4903000000</v>
      </c>
      <c r="P669" s="51">
        <f t="shared" si="343"/>
        <v>0</v>
      </c>
      <c r="Q669" s="215">
        <f t="shared" si="344"/>
        <v>0</v>
      </c>
      <c r="S669" s="51"/>
      <c r="T669" s="51"/>
    </row>
    <row r="670" spans="1:20" s="2" customFormat="1" ht="111.75" customHeight="1" x14ac:dyDescent="0.25">
      <c r="A670" s="5">
        <v>1</v>
      </c>
      <c r="B670" s="13" t="s">
        <v>22</v>
      </c>
      <c r="C670" s="23"/>
      <c r="D670" s="38" t="s">
        <v>52</v>
      </c>
      <c r="E670" s="43" t="s">
        <v>544</v>
      </c>
      <c r="F670" s="47" t="s">
        <v>1084</v>
      </c>
      <c r="G670" s="105">
        <v>9785912825507</v>
      </c>
      <c r="H670" s="64">
        <v>29</v>
      </c>
      <c r="I670" s="68">
        <f t="shared" si="341"/>
        <v>14.5</v>
      </c>
      <c r="J670" s="74" t="s">
        <v>625</v>
      </c>
      <c r="K670" s="85">
        <v>100</v>
      </c>
      <c r="L670" s="110"/>
      <c r="M670" s="98">
        <f t="shared" si="342"/>
        <v>0</v>
      </c>
      <c r="N670" s="51">
        <f t="shared" si="345"/>
        <v>0</v>
      </c>
      <c r="O670" s="51">
        <v>4903000000</v>
      </c>
      <c r="P670" s="51">
        <f t="shared" si="343"/>
        <v>0</v>
      </c>
      <c r="Q670" s="215">
        <f t="shared" si="344"/>
        <v>0</v>
      </c>
      <c r="S670" s="51"/>
      <c r="T670" s="51"/>
    </row>
    <row r="671" spans="1:20" s="2" customFormat="1" ht="111.75" customHeight="1" x14ac:dyDescent="0.25">
      <c r="A671" s="5">
        <f>A742+1</f>
        <v>12</v>
      </c>
      <c r="B671" s="13" t="s">
        <v>22</v>
      </c>
      <c r="C671" s="23"/>
      <c r="D671" s="38" t="s">
        <v>451</v>
      </c>
      <c r="E671" s="27"/>
      <c r="F671" s="47" t="s">
        <v>1084</v>
      </c>
      <c r="G671" s="105">
        <v>9785912820175</v>
      </c>
      <c r="H671" s="64">
        <v>29</v>
      </c>
      <c r="I671" s="68">
        <f t="shared" si="341"/>
        <v>14.5</v>
      </c>
      <c r="J671" s="74" t="s">
        <v>625</v>
      </c>
      <c r="K671" s="85">
        <v>100</v>
      </c>
      <c r="L671" s="110"/>
      <c r="M671" s="98">
        <f t="shared" si="342"/>
        <v>0</v>
      </c>
      <c r="N671" s="51">
        <f t="shared" si="345"/>
        <v>0</v>
      </c>
      <c r="O671" s="51">
        <v>4903000000</v>
      </c>
      <c r="P671" s="51">
        <f t="shared" si="343"/>
        <v>0</v>
      </c>
      <c r="Q671" s="215">
        <f t="shared" si="344"/>
        <v>0</v>
      </c>
      <c r="S671" s="51"/>
      <c r="T671" s="51"/>
    </row>
    <row r="672" spans="1:20" s="2" customFormat="1" ht="111.75" customHeight="1" x14ac:dyDescent="0.25">
      <c r="A672" s="5">
        <f>A669+1</f>
        <v>14</v>
      </c>
      <c r="B672" s="13"/>
      <c r="C672" s="23"/>
      <c r="D672" s="38" t="s">
        <v>363</v>
      </c>
      <c r="E672" s="27"/>
      <c r="F672" s="47" t="s">
        <v>1083</v>
      </c>
      <c r="G672" s="105">
        <v>9785912825538</v>
      </c>
      <c r="H672" s="64">
        <v>26</v>
      </c>
      <c r="I672" s="68">
        <f t="shared" si="341"/>
        <v>13</v>
      </c>
      <c r="J672" s="74" t="s">
        <v>811</v>
      </c>
      <c r="K672" s="85">
        <v>100</v>
      </c>
      <c r="L672" s="110"/>
      <c r="M672" s="98">
        <f t="shared" si="342"/>
        <v>0</v>
      </c>
      <c r="N672" s="51">
        <f t="shared" si="345"/>
        <v>0</v>
      </c>
      <c r="O672" s="51">
        <v>4903000000</v>
      </c>
      <c r="P672" s="51">
        <f t="shared" si="343"/>
        <v>0</v>
      </c>
      <c r="Q672" s="215">
        <f t="shared" si="344"/>
        <v>0</v>
      </c>
      <c r="S672" s="51"/>
      <c r="T672" s="51"/>
    </row>
    <row r="673" spans="1:20" s="2" customFormat="1" ht="111.75" customHeight="1" x14ac:dyDescent="0.25">
      <c r="A673" s="5">
        <f>A760+1</f>
        <v>4</v>
      </c>
      <c r="B673" s="13"/>
      <c r="C673" s="24" t="s">
        <v>30</v>
      </c>
      <c r="D673" s="38" t="s">
        <v>894</v>
      </c>
      <c r="E673" s="27"/>
      <c r="F673" s="47" t="s">
        <v>1085</v>
      </c>
      <c r="G673" s="105">
        <v>9785912828768</v>
      </c>
      <c r="H673" s="64">
        <v>26</v>
      </c>
      <c r="I673" s="68">
        <f t="shared" si="341"/>
        <v>13</v>
      </c>
      <c r="J673" s="74" t="s">
        <v>811</v>
      </c>
      <c r="K673" s="85">
        <v>100</v>
      </c>
      <c r="L673" s="110"/>
      <c r="M673" s="98">
        <f t="shared" si="342"/>
        <v>0</v>
      </c>
      <c r="N673" s="51">
        <f t="shared" si="345"/>
        <v>0</v>
      </c>
      <c r="O673" s="51">
        <v>4903000000</v>
      </c>
      <c r="P673" s="51">
        <f t="shared" si="343"/>
        <v>0</v>
      </c>
      <c r="Q673" s="215">
        <f t="shared" si="344"/>
        <v>0</v>
      </c>
      <c r="S673" s="51"/>
      <c r="T673" s="51"/>
    </row>
    <row r="674" spans="1:20" s="2" customFormat="1" ht="111.75" customHeight="1" x14ac:dyDescent="0.25">
      <c r="A674" s="5">
        <v>2</v>
      </c>
      <c r="B674" s="16" t="s">
        <v>17</v>
      </c>
      <c r="C674" s="24" t="s">
        <v>30</v>
      </c>
      <c r="D674" s="38" t="s">
        <v>342</v>
      </c>
      <c r="E674" s="43" t="s">
        <v>544</v>
      </c>
      <c r="F674" s="47" t="s">
        <v>890</v>
      </c>
      <c r="G674" s="153">
        <v>9785000337004</v>
      </c>
      <c r="H674" s="63">
        <v>155</v>
      </c>
      <c r="I674" s="68">
        <f>ROUND((100-$L$4)/100*H674,1)</f>
        <v>77.5</v>
      </c>
      <c r="J674" s="75" t="s">
        <v>623</v>
      </c>
      <c r="K674" s="85">
        <v>100</v>
      </c>
      <c r="L674" s="110"/>
      <c r="M674" s="98">
        <f>L674*I674</f>
        <v>0</v>
      </c>
      <c r="N674" s="51">
        <f>L674*12.5/100</f>
        <v>0</v>
      </c>
      <c r="O674" s="51">
        <v>4901100000</v>
      </c>
      <c r="P674" s="51">
        <f>TRUNC(L674/K674,0)*K674</f>
        <v>0</v>
      </c>
      <c r="Q674" s="215">
        <f>L674-P674</f>
        <v>0</v>
      </c>
      <c r="S674" s="51"/>
      <c r="T674" s="51"/>
    </row>
    <row r="675" spans="1:20" s="9" customFormat="1" ht="111.75" customHeight="1" x14ac:dyDescent="0.25">
      <c r="A675" s="5">
        <v>3</v>
      </c>
      <c r="B675" s="16"/>
      <c r="C675" s="24" t="s">
        <v>30</v>
      </c>
      <c r="D675" s="38" t="s">
        <v>70</v>
      </c>
      <c r="E675" s="27"/>
      <c r="F675" s="47" t="s">
        <v>890</v>
      </c>
      <c r="G675" s="153">
        <v>9785000336991</v>
      </c>
      <c r="H675" s="63">
        <v>155</v>
      </c>
      <c r="I675" s="68">
        <f>ROUND((100-$L$4)/100*H675,1)</f>
        <v>77.5</v>
      </c>
      <c r="J675" s="75" t="s">
        <v>623</v>
      </c>
      <c r="K675" s="85">
        <v>100</v>
      </c>
      <c r="L675" s="110"/>
      <c r="M675" s="98">
        <f>L675*I675</f>
        <v>0</v>
      </c>
      <c r="N675" s="51">
        <f>L675*12.5/100</f>
        <v>0</v>
      </c>
      <c r="O675" s="51">
        <v>4901100000</v>
      </c>
      <c r="P675" s="51">
        <f>TRUNC(L675/K675,0)*K675</f>
        <v>0</v>
      </c>
      <c r="Q675" s="215">
        <f>L675-P675</f>
        <v>0</v>
      </c>
      <c r="S675" s="169"/>
      <c r="T675" s="169"/>
    </row>
    <row r="676" spans="1:20" s="9" customFormat="1" ht="51.75" customHeight="1" x14ac:dyDescent="0.25">
      <c r="A676" s="237" t="s">
        <v>702</v>
      </c>
      <c r="B676" s="238"/>
      <c r="C676" s="238"/>
      <c r="D676" s="238"/>
      <c r="E676"/>
      <c r="F676" s="239" t="s">
        <v>703</v>
      </c>
      <c r="G676" s="239"/>
      <c r="H676" s="239"/>
      <c r="I676" s="239"/>
      <c r="J676" s="239"/>
      <c r="K676" s="240"/>
      <c r="L676" s="119"/>
      <c r="M676" s="98"/>
      <c r="N676" s="51"/>
      <c r="O676" s="51"/>
      <c r="P676" s="51"/>
      <c r="Q676" s="51"/>
      <c r="S676" s="169"/>
      <c r="T676" s="169"/>
    </row>
    <row r="677" spans="1:20" s="2" customFormat="1" ht="111.75" customHeight="1" x14ac:dyDescent="0.25">
      <c r="A677" s="5">
        <v>1</v>
      </c>
      <c r="B677" s="13" t="s">
        <v>20</v>
      </c>
      <c r="C677" s="28"/>
      <c r="D677" s="38" t="s">
        <v>399</v>
      </c>
      <c r="E677" s="43" t="s">
        <v>544</v>
      </c>
      <c r="F677" s="47" t="s">
        <v>578</v>
      </c>
      <c r="G677" s="105">
        <v>9785912826856</v>
      </c>
      <c r="H677" s="64">
        <v>35</v>
      </c>
      <c r="I677" s="68">
        <f t="shared" ref="I677:I699" si="346">ROUND((100-$L$4)/100*H677,1)</f>
        <v>17.5</v>
      </c>
      <c r="J677" s="74" t="s">
        <v>624</v>
      </c>
      <c r="K677" s="85">
        <v>100</v>
      </c>
      <c r="L677" s="110"/>
      <c r="M677" s="98">
        <f>L677*I677</f>
        <v>0</v>
      </c>
      <c r="N677" s="51">
        <f t="shared" ref="N677:N699" si="347">L677*2.8/100</f>
        <v>0</v>
      </c>
      <c r="O677" s="51">
        <v>4903000000</v>
      </c>
      <c r="P677" s="51">
        <f t="shared" ref="P677:P699" si="348">TRUNC(L677/K677,0)*K677</f>
        <v>0</v>
      </c>
      <c r="Q677" s="215">
        <f t="shared" ref="Q677:Q699" si="349">L677-P677</f>
        <v>0</v>
      </c>
      <c r="S677" s="51"/>
      <c r="T677" s="51"/>
    </row>
    <row r="678" spans="1:20" s="2" customFormat="1" ht="111.75" customHeight="1" x14ac:dyDescent="0.25">
      <c r="A678" s="5"/>
      <c r="B678" s="13"/>
      <c r="C678" s="24" t="s">
        <v>30</v>
      </c>
      <c r="D678" s="38" t="s">
        <v>1043</v>
      </c>
      <c r="E678" s="46"/>
      <c r="F678" s="47" t="s">
        <v>578</v>
      </c>
      <c r="G678" s="105">
        <v>9785912823961</v>
      </c>
      <c r="H678" s="64">
        <v>35</v>
      </c>
      <c r="I678" s="68">
        <f>ROUND((100-$L$4)/100*H678,1)</f>
        <v>17.5</v>
      </c>
      <c r="J678" s="74" t="s">
        <v>1054</v>
      </c>
      <c r="K678" s="85">
        <v>100</v>
      </c>
      <c r="L678" s="110"/>
      <c r="M678" s="98">
        <f>L678*I678</f>
        <v>0</v>
      </c>
      <c r="N678" s="51">
        <f>L678*2.8/100</f>
        <v>0</v>
      </c>
      <c r="O678" s="51">
        <v>4903000000</v>
      </c>
      <c r="P678" s="51">
        <f t="shared" si="348"/>
        <v>0</v>
      </c>
      <c r="Q678" s="215">
        <f t="shared" si="349"/>
        <v>0</v>
      </c>
      <c r="S678" s="51"/>
      <c r="T678" s="51"/>
    </row>
    <row r="679" spans="1:20" s="2" customFormat="1" ht="111.75" customHeight="1" x14ac:dyDescent="0.25">
      <c r="A679" s="5">
        <f>A677+1</f>
        <v>2</v>
      </c>
      <c r="B679" s="13" t="s">
        <v>20</v>
      </c>
      <c r="C679" s="21"/>
      <c r="D679" s="38" t="s">
        <v>400</v>
      </c>
      <c r="E679" s="27"/>
      <c r="F679" s="47" t="s">
        <v>579</v>
      </c>
      <c r="G679" s="105">
        <v>9785912823466</v>
      </c>
      <c r="H679" s="64">
        <v>35</v>
      </c>
      <c r="I679" s="68">
        <f t="shared" si="346"/>
        <v>17.5</v>
      </c>
      <c r="J679" s="74"/>
      <c r="K679" s="85">
        <v>100</v>
      </c>
      <c r="L679" s="110"/>
      <c r="M679" s="98">
        <f t="shared" ref="M679:M699" si="350">L679*I679</f>
        <v>0</v>
      </c>
      <c r="N679" s="51">
        <f t="shared" si="347"/>
        <v>0</v>
      </c>
      <c r="O679" s="51">
        <v>4903000000</v>
      </c>
      <c r="P679" s="51">
        <f t="shared" si="348"/>
        <v>0</v>
      </c>
      <c r="Q679" s="215">
        <f t="shared" si="349"/>
        <v>0</v>
      </c>
      <c r="S679" s="51"/>
      <c r="T679" s="51"/>
    </row>
    <row r="680" spans="1:20" s="2" customFormat="1" ht="111.75" customHeight="1" x14ac:dyDescent="0.25">
      <c r="A680" s="5">
        <f>A679+1</f>
        <v>3</v>
      </c>
      <c r="B680" s="13" t="s">
        <v>20</v>
      </c>
      <c r="C680" s="24" t="s">
        <v>30</v>
      </c>
      <c r="D680" s="38" t="s">
        <v>402</v>
      </c>
      <c r="E680" s="43" t="s">
        <v>544</v>
      </c>
      <c r="F680" s="47" t="s">
        <v>578</v>
      </c>
      <c r="G680" s="105">
        <v>9785912823473</v>
      </c>
      <c r="H680" s="64">
        <v>35</v>
      </c>
      <c r="I680" s="68">
        <f t="shared" si="346"/>
        <v>17.5</v>
      </c>
      <c r="J680" s="74" t="s">
        <v>1054</v>
      </c>
      <c r="K680" s="85">
        <v>100</v>
      </c>
      <c r="L680" s="110"/>
      <c r="M680" s="98">
        <f t="shared" si="350"/>
        <v>0</v>
      </c>
      <c r="N680" s="51">
        <f>L680*2.8/100</f>
        <v>0</v>
      </c>
      <c r="O680" s="51">
        <v>4903000000</v>
      </c>
      <c r="P680" s="51">
        <f t="shared" si="348"/>
        <v>0</v>
      </c>
      <c r="Q680" s="215">
        <f t="shared" si="349"/>
        <v>0</v>
      </c>
      <c r="S680" s="51"/>
      <c r="T680" s="51"/>
    </row>
    <row r="681" spans="1:20" s="2" customFormat="1" ht="111.75" customHeight="1" x14ac:dyDescent="0.25">
      <c r="A681" s="5">
        <f t="shared" ref="A681:A699" si="351">A680+1</f>
        <v>4</v>
      </c>
      <c r="B681" s="13"/>
      <c r="C681" s="26"/>
      <c r="D681" s="38" t="s">
        <v>403</v>
      </c>
      <c r="E681" s="27"/>
      <c r="F681" s="47" t="s">
        <v>578</v>
      </c>
      <c r="G681" s="105">
        <v>9785912823978</v>
      </c>
      <c r="H681" s="64">
        <v>35</v>
      </c>
      <c r="I681" s="68">
        <f>ROUND((100-$L$4)/100*H681,1)</f>
        <v>17.5</v>
      </c>
      <c r="J681" s="74" t="s">
        <v>624</v>
      </c>
      <c r="K681" s="85">
        <v>100</v>
      </c>
      <c r="L681" s="110"/>
      <c r="M681" s="98">
        <f t="shared" si="350"/>
        <v>0</v>
      </c>
      <c r="N681" s="51">
        <f t="shared" si="347"/>
        <v>0</v>
      </c>
      <c r="O681" s="51">
        <v>4903000000</v>
      </c>
      <c r="P681" s="51">
        <f t="shared" si="348"/>
        <v>0</v>
      </c>
      <c r="Q681" s="215">
        <f t="shared" si="349"/>
        <v>0</v>
      </c>
      <c r="S681" s="51"/>
      <c r="T681" s="51"/>
    </row>
    <row r="682" spans="1:20" s="2" customFormat="1" ht="111.75" customHeight="1" x14ac:dyDescent="0.25">
      <c r="A682" s="5">
        <f t="shared" si="351"/>
        <v>5</v>
      </c>
      <c r="B682" s="13" t="s">
        <v>20</v>
      </c>
      <c r="C682" s="24" t="s">
        <v>30</v>
      </c>
      <c r="D682" s="38" t="s">
        <v>404</v>
      </c>
      <c r="E682" s="43" t="s">
        <v>544</v>
      </c>
      <c r="F682" s="47" t="s">
        <v>578</v>
      </c>
      <c r="G682" s="105">
        <v>9785912823985</v>
      </c>
      <c r="H682" s="64">
        <v>35</v>
      </c>
      <c r="I682" s="68">
        <f>ROUND((100-$L$4)/100*H682,1)</f>
        <v>17.5</v>
      </c>
      <c r="J682" s="74" t="s">
        <v>625</v>
      </c>
      <c r="K682" s="85">
        <v>100</v>
      </c>
      <c r="L682" s="110"/>
      <c r="M682" s="98">
        <f t="shared" si="350"/>
        <v>0</v>
      </c>
      <c r="N682" s="51">
        <f t="shared" si="347"/>
        <v>0</v>
      </c>
      <c r="O682" s="51">
        <v>4903000000</v>
      </c>
      <c r="P682" s="51">
        <f t="shared" si="348"/>
        <v>0</v>
      </c>
      <c r="Q682" s="215">
        <f t="shared" si="349"/>
        <v>0</v>
      </c>
      <c r="S682" s="51"/>
      <c r="T682" s="51"/>
    </row>
    <row r="683" spans="1:20" s="2" customFormat="1" ht="111.75" customHeight="1" x14ac:dyDescent="0.25">
      <c r="A683" s="5">
        <f t="shared" si="351"/>
        <v>6</v>
      </c>
      <c r="B683" s="13"/>
      <c r="C683" s="28"/>
      <c r="D683" s="38" t="s">
        <v>405</v>
      </c>
      <c r="E683" s="43" t="s">
        <v>544</v>
      </c>
      <c r="F683" s="47" t="s">
        <v>578</v>
      </c>
      <c r="G683" s="105">
        <v>9785912828485</v>
      </c>
      <c r="H683" s="64">
        <v>35</v>
      </c>
      <c r="I683" s="68">
        <f>ROUND((100-$L$4)/100*H683,1)</f>
        <v>17.5</v>
      </c>
      <c r="J683" s="74" t="s">
        <v>624</v>
      </c>
      <c r="K683" s="85">
        <v>100</v>
      </c>
      <c r="L683" s="110"/>
      <c r="M683" s="98">
        <f t="shared" si="350"/>
        <v>0</v>
      </c>
      <c r="N683" s="51">
        <f>L683*2.8/100</f>
        <v>0</v>
      </c>
      <c r="O683" s="51">
        <v>4903000000</v>
      </c>
      <c r="P683" s="51">
        <f t="shared" si="348"/>
        <v>0</v>
      </c>
      <c r="Q683" s="215">
        <f t="shared" si="349"/>
        <v>0</v>
      </c>
      <c r="S683" s="51"/>
      <c r="T683" s="51"/>
    </row>
    <row r="684" spans="1:20" s="2" customFormat="1" ht="111.75" customHeight="1" x14ac:dyDescent="0.25">
      <c r="A684" s="5">
        <f t="shared" si="351"/>
        <v>7</v>
      </c>
      <c r="B684" s="13"/>
      <c r="C684" s="26"/>
      <c r="D684" s="38" t="s">
        <v>406</v>
      </c>
      <c r="E684" s="51"/>
      <c r="F684" s="47" t="s">
        <v>578</v>
      </c>
      <c r="G684" s="105">
        <v>9785912823992</v>
      </c>
      <c r="H684" s="64">
        <v>35</v>
      </c>
      <c r="I684" s="68">
        <f>ROUND((100-$L$4)/100*H684,1)</f>
        <v>17.5</v>
      </c>
      <c r="J684" s="74" t="s">
        <v>624</v>
      </c>
      <c r="K684" s="85">
        <v>100</v>
      </c>
      <c r="L684" s="110"/>
      <c r="M684" s="98">
        <f t="shared" si="350"/>
        <v>0</v>
      </c>
      <c r="N684" s="51">
        <f t="shared" si="347"/>
        <v>0</v>
      </c>
      <c r="O684" s="51">
        <v>4903000000</v>
      </c>
      <c r="P684" s="51">
        <f t="shared" si="348"/>
        <v>0</v>
      </c>
      <c r="Q684" s="215">
        <f t="shared" si="349"/>
        <v>0</v>
      </c>
      <c r="S684" s="51"/>
      <c r="T684" s="51"/>
    </row>
    <row r="685" spans="1:20" s="2" customFormat="1" ht="111.75" customHeight="1" x14ac:dyDescent="0.25">
      <c r="A685" s="5"/>
      <c r="B685" s="13"/>
      <c r="C685" s="24" t="s">
        <v>30</v>
      </c>
      <c r="D685" s="38" t="s">
        <v>1044</v>
      </c>
      <c r="E685" s="51"/>
      <c r="F685" s="47" t="s">
        <v>578</v>
      </c>
      <c r="G685" s="105">
        <v>9785912823497</v>
      </c>
      <c r="H685" s="64">
        <v>35</v>
      </c>
      <c r="I685" s="68">
        <f>ROUND((100-$L$4)/100*H685,1)</f>
        <v>17.5</v>
      </c>
      <c r="J685" s="74" t="s">
        <v>1054</v>
      </c>
      <c r="K685" s="85">
        <v>100</v>
      </c>
      <c r="L685" s="110"/>
      <c r="M685" s="98">
        <f>L685*I685</f>
        <v>0</v>
      </c>
      <c r="N685" s="51">
        <f>L685*2.8/100</f>
        <v>0</v>
      </c>
      <c r="O685" s="51">
        <v>4903000000</v>
      </c>
      <c r="P685" s="51">
        <f t="shared" si="348"/>
        <v>0</v>
      </c>
      <c r="Q685" s="215">
        <f t="shared" si="349"/>
        <v>0</v>
      </c>
      <c r="S685" s="51"/>
      <c r="T685" s="51"/>
    </row>
    <row r="686" spans="1:20" s="2" customFormat="1" ht="111.75" customHeight="1" x14ac:dyDescent="0.25">
      <c r="A686" s="5">
        <f>A684+1</f>
        <v>8</v>
      </c>
      <c r="B686" s="13" t="s">
        <v>20</v>
      </c>
      <c r="C686" s="24" t="s">
        <v>30</v>
      </c>
      <c r="D686" s="38" t="s">
        <v>408</v>
      </c>
      <c r="E686" s="43" t="s">
        <v>544</v>
      </c>
      <c r="F686" s="47" t="s">
        <v>578</v>
      </c>
      <c r="G686" s="105">
        <v>9785912826849</v>
      </c>
      <c r="H686" s="64">
        <v>35</v>
      </c>
      <c r="I686" s="68">
        <f t="shared" si="346"/>
        <v>17.5</v>
      </c>
      <c r="J686" s="74" t="s">
        <v>625</v>
      </c>
      <c r="K686" s="85">
        <v>100</v>
      </c>
      <c r="L686" s="110"/>
      <c r="M686" s="98">
        <f t="shared" si="350"/>
        <v>0</v>
      </c>
      <c r="N686" s="51">
        <f t="shared" si="347"/>
        <v>0</v>
      </c>
      <c r="O686" s="51">
        <v>4903000000</v>
      </c>
      <c r="P686" s="51">
        <f t="shared" si="348"/>
        <v>0</v>
      </c>
      <c r="Q686" s="215">
        <f t="shared" si="349"/>
        <v>0</v>
      </c>
      <c r="S686" s="51"/>
      <c r="T686" s="51"/>
    </row>
    <row r="687" spans="1:20" s="2" customFormat="1" ht="111.75" customHeight="1" x14ac:dyDescent="0.25">
      <c r="A687" s="5">
        <f t="shared" si="351"/>
        <v>9</v>
      </c>
      <c r="B687" s="13"/>
      <c r="C687" s="28"/>
      <c r="D687" s="38" t="s">
        <v>409</v>
      </c>
      <c r="E687" s="43" t="s">
        <v>544</v>
      </c>
      <c r="F687" s="47" t="s">
        <v>578</v>
      </c>
      <c r="G687" s="105">
        <v>9785912823633</v>
      </c>
      <c r="H687" s="64">
        <v>35</v>
      </c>
      <c r="I687" s="68">
        <f t="shared" si="346"/>
        <v>17.5</v>
      </c>
      <c r="J687" s="74" t="s">
        <v>624</v>
      </c>
      <c r="K687" s="85">
        <v>100</v>
      </c>
      <c r="L687" s="110"/>
      <c r="M687" s="98">
        <f t="shared" si="350"/>
        <v>0</v>
      </c>
      <c r="N687" s="51">
        <f t="shared" si="347"/>
        <v>0</v>
      </c>
      <c r="O687" s="51">
        <v>4903000000</v>
      </c>
      <c r="P687" s="51">
        <f t="shared" si="348"/>
        <v>0</v>
      </c>
      <c r="Q687" s="215">
        <f t="shared" si="349"/>
        <v>0</v>
      </c>
      <c r="S687" s="51"/>
      <c r="T687" s="51"/>
    </row>
    <row r="688" spans="1:20" s="2" customFormat="1" ht="111.75" customHeight="1" x14ac:dyDescent="0.25">
      <c r="A688" s="5">
        <f t="shared" si="351"/>
        <v>10</v>
      </c>
      <c r="B688" s="13"/>
      <c r="C688" s="28"/>
      <c r="D688" s="38" t="s">
        <v>410</v>
      </c>
      <c r="E688" s="45"/>
      <c r="F688" s="47" t="s">
        <v>580</v>
      </c>
      <c r="G688" s="105">
        <v>9785912825859</v>
      </c>
      <c r="H688" s="64">
        <v>35</v>
      </c>
      <c r="I688" s="68">
        <f t="shared" si="346"/>
        <v>17.5</v>
      </c>
      <c r="J688" s="74" t="s">
        <v>624</v>
      </c>
      <c r="K688" s="85">
        <v>100</v>
      </c>
      <c r="L688" s="110"/>
      <c r="M688" s="98">
        <f t="shared" si="350"/>
        <v>0</v>
      </c>
      <c r="N688" s="51">
        <f t="shared" si="347"/>
        <v>0</v>
      </c>
      <c r="O688" s="51">
        <v>4903000000</v>
      </c>
      <c r="P688" s="51">
        <f t="shared" si="348"/>
        <v>0</v>
      </c>
      <c r="Q688" s="215">
        <f t="shared" si="349"/>
        <v>0</v>
      </c>
      <c r="S688" s="51"/>
      <c r="T688" s="51"/>
    </row>
    <row r="689" spans="1:20" s="2" customFormat="1" ht="111.75" customHeight="1" x14ac:dyDescent="0.25">
      <c r="A689" s="5">
        <f t="shared" si="351"/>
        <v>11</v>
      </c>
      <c r="B689" s="13" t="s">
        <v>20</v>
      </c>
      <c r="C689" s="28"/>
      <c r="D689" s="38" t="s">
        <v>411</v>
      </c>
      <c r="E689" s="27"/>
      <c r="F689" s="47" t="s">
        <v>578</v>
      </c>
      <c r="G689" s="105">
        <v>9785912823626</v>
      </c>
      <c r="H689" s="64">
        <v>35</v>
      </c>
      <c r="I689" s="68">
        <f t="shared" si="346"/>
        <v>17.5</v>
      </c>
      <c r="J689" s="74" t="s">
        <v>624</v>
      </c>
      <c r="K689" s="85">
        <v>100</v>
      </c>
      <c r="L689" s="110"/>
      <c r="M689" s="98">
        <f t="shared" si="350"/>
        <v>0</v>
      </c>
      <c r="N689" s="51">
        <f t="shared" si="347"/>
        <v>0</v>
      </c>
      <c r="O689" s="51">
        <v>4903000000</v>
      </c>
      <c r="P689" s="51">
        <f t="shared" si="348"/>
        <v>0</v>
      </c>
      <c r="Q689" s="215">
        <f t="shared" si="349"/>
        <v>0</v>
      </c>
      <c r="S689" s="51"/>
      <c r="T689" s="51"/>
    </row>
    <row r="690" spans="1:20" s="2" customFormat="1" ht="111.75" customHeight="1" x14ac:dyDescent="0.25">
      <c r="A690" s="5">
        <f t="shared" si="351"/>
        <v>12</v>
      </c>
      <c r="B690" s="13" t="s">
        <v>20</v>
      </c>
      <c r="C690" s="28"/>
      <c r="D690" s="38" t="s">
        <v>412</v>
      </c>
      <c r="E690" s="27"/>
      <c r="F690" s="47" t="s">
        <v>580</v>
      </c>
      <c r="G690" s="105">
        <v>9785912826863</v>
      </c>
      <c r="H690" s="64">
        <v>35</v>
      </c>
      <c r="I690" s="68">
        <f t="shared" si="346"/>
        <v>17.5</v>
      </c>
      <c r="J690" s="74" t="s">
        <v>624</v>
      </c>
      <c r="K690" s="85">
        <v>100</v>
      </c>
      <c r="L690" s="110"/>
      <c r="M690" s="98">
        <f t="shared" si="350"/>
        <v>0</v>
      </c>
      <c r="N690" s="51">
        <f>L690*2.8/100</f>
        <v>0</v>
      </c>
      <c r="O690" s="51">
        <v>4903000000</v>
      </c>
      <c r="P690" s="51">
        <f t="shared" si="348"/>
        <v>0</v>
      </c>
      <c r="Q690" s="215">
        <f t="shared" si="349"/>
        <v>0</v>
      </c>
      <c r="S690" s="51"/>
      <c r="T690" s="51"/>
    </row>
    <row r="691" spans="1:20" s="2" customFormat="1" ht="111.75" customHeight="1" x14ac:dyDescent="0.25">
      <c r="A691" s="5">
        <f t="shared" si="351"/>
        <v>13</v>
      </c>
      <c r="B691" s="13" t="s">
        <v>20</v>
      </c>
      <c r="C691" s="26"/>
      <c r="D691" s="38" t="s">
        <v>413</v>
      </c>
      <c r="E691" s="29"/>
      <c r="F691" s="47" t="s">
        <v>578</v>
      </c>
      <c r="G691" s="105">
        <v>9785912824111</v>
      </c>
      <c r="H691" s="64">
        <v>35</v>
      </c>
      <c r="I691" s="68">
        <f>ROUND((100-$L$4)/100*H691,1)</f>
        <v>17.5</v>
      </c>
      <c r="J691" s="74"/>
      <c r="K691" s="85">
        <v>100</v>
      </c>
      <c r="L691" s="110"/>
      <c r="M691" s="98">
        <f t="shared" si="350"/>
        <v>0</v>
      </c>
      <c r="N691" s="51">
        <f t="shared" si="347"/>
        <v>0</v>
      </c>
      <c r="O691" s="51">
        <v>4903000000</v>
      </c>
      <c r="P691" s="51">
        <f t="shared" si="348"/>
        <v>0</v>
      </c>
      <c r="Q691" s="215">
        <f t="shared" si="349"/>
        <v>0</v>
      </c>
      <c r="S691" s="51"/>
      <c r="T691" s="51"/>
    </row>
    <row r="692" spans="1:20" s="2" customFormat="1" ht="111.75" customHeight="1" x14ac:dyDescent="0.25">
      <c r="A692" s="5">
        <f t="shared" si="351"/>
        <v>14</v>
      </c>
      <c r="B692" s="13" t="s">
        <v>20</v>
      </c>
      <c r="C692" s="28"/>
      <c r="D692" s="38" t="s">
        <v>414</v>
      </c>
      <c r="E692" s="44"/>
      <c r="F692" s="47" t="s">
        <v>578</v>
      </c>
      <c r="G692" s="105">
        <v>9785912826924</v>
      </c>
      <c r="H692" s="64">
        <v>35</v>
      </c>
      <c r="I692" s="68">
        <f t="shared" si="346"/>
        <v>17.5</v>
      </c>
      <c r="J692" s="74" t="s">
        <v>624</v>
      </c>
      <c r="K692" s="85">
        <v>100</v>
      </c>
      <c r="L692" s="110"/>
      <c r="M692" s="98">
        <f t="shared" si="350"/>
        <v>0</v>
      </c>
      <c r="N692" s="51">
        <f t="shared" si="347"/>
        <v>0</v>
      </c>
      <c r="O692" s="51">
        <v>4903000000</v>
      </c>
      <c r="P692" s="51">
        <f t="shared" si="348"/>
        <v>0</v>
      </c>
      <c r="Q692" s="215">
        <f t="shared" si="349"/>
        <v>0</v>
      </c>
      <c r="S692" s="51"/>
      <c r="T692" s="51"/>
    </row>
    <row r="693" spans="1:20" s="2" customFormat="1" ht="111.75" customHeight="1" x14ac:dyDescent="0.25">
      <c r="A693" s="5">
        <f t="shared" si="351"/>
        <v>15</v>
      </c>
      <c r="B693" s="13" t="s">
        <v>20</v>
      </c>
      <c r="C693" s="28"/>
      <c r="D693" s="38" t="s">
        <v>415</v>
      </c>
      <c r="E693" s="43" t="s">
        <v>544</v>
      </c>
      <c r="F693" s="47" t="s">
        <v>580</v>
      </c>
      <c r="G693" s="105">
        <v>9785912823602</v>
      </c>
      <c r="H693" s="64">
        <v>35</v>
      </c>
      <c r="I693" s="68">
        <f t="shared" si="346"/>
        <v>17.5</v>
      </c>
      <c r="J693" s="74" t="s">
        <v>624</v>
      </c>
      <c r="K693" s="85">
        <v>100</v>
      </c>
      <c r="L693" s="110"/>
      <c r="M693" s="98">
        <f t="shared" si="350"/>
        <v>0</v>
      </c>
      <c r="N693" s="51">
        <f>L693*2.8/100</f>
        <v>0</v>
      </c>
      <c r="O693" s="51">
        <v>4903000000</v>
      </c>
      <c r="P693" s="51">
        <f t="shared" si="348"/>
        <v>0</v>
      </c>
      <c r="Q693" s="215">
        <f t="shared" si="349"/>
        <v>0</v>
      </c>
      <c r="S693" s="51"/>
      <c r="T693" s="51"/>
    </row>
    <row r="694" spans="1:20" s="2" customFormat="1" ht="111.75" customHeight="1" x14ac:dyDescent="0.25">
      <c r="A694" s="5">
        <f t="shared" si="351"/>
        <v>16</v>
      </c>
      <c r="B694" s="13"/>
      <c r="C694" s="26"/>
      <c r="D694" s="38" t="s">
        <v>416</v>
      </c>
      <c r="E694" s="43" t="s">
        <v>544</v>
      </c>
      <c r="F694" s="47" t="s">
        <v>578</v>
      </c>
      <c r="G694" s="105">
        <v>9785912824128</v>
      </c>
      <c r="H694" s="64">
        <v>35</v>
      </c>
      <c r="I694" s="68">
        <f>ROUND((100-$L$4)/100*H694,1)</f>
        <v>17.5</v>
      </c>
      <c r="J694" s="74" t="s">
        <v>624</v>
      </c>
      <c r="K694" s="85">
        <v>100</v>
      </c>
      <c r="L694" s="110"/>
      <c r="M694" s="98">
        <f t="shared" si="350"/>
        <v>0</v>
      </c>
      <c r="N694" s="51">
        <f t="shared" si="347"/>
        <v>0</v>
      </c>
      <c r="O694" s="51">
        <v>4903000000</v>
      </c>
      <c r="P694" s="51">
        <f t="shared" si="348"/>
        <v>0</v>
      </c>
      <c r="Q694" s="215">
        <f t="shared" si="349"/>
        <v>0</v>
      </c>
      <c r="S694" s="51"/>
      <c r="T694" s="51"/>
    </row>
    <row r="695" spans="1:20" s="2" customFormat="1" ht="111.75" customHeight="1" x14ac:dyDescent="0.25">
      <c r="A695" s="5">
        <f t="shared" si="351"/>
        <v>17</v>
      </c>
      <c r="B695" s="13" t="s">
        <v>20</v>
      </c>
      <c r="C695" s="28"/>
      <c r="D695" s="38" t="s">
        <v>417</v>
      </c>
      <c r="E695" s="27"/>
      <c r="F695" s="47" t="s">
        <v>578</v>
      </c>
      <c r="G695" s="105">
        <v>9785912827525</v>
      </c>
      <c r="H695" s="64">
        <v>35</v>
      </c>
      <c r="I695" s="68">
        <f t="shared" si="346"/>
        <v>17.5</v>
      </c>
      <c r="J695" s="74" t="s">
        <v>624</v>
      </c>
      <c r="K695" s="85">
        <v>100</v>
      </c>
      <c r="L695" s="110"/>
      <c r="M695" s="98">
        <f t="shared" si="350"/>
        <v>0</v>
      </c>
      <c r="N695" s="51">
        <f t="shared" si="347"/>
        <v>0</v>
      </c>
      <c r="O695" s="51">
        <v>4903000000</v>
      </c>
      <c r="P695" s="51">
        <f t="shared" si="348"/>
        <v>0</v>
      </c>
      <c r="Q695" s="215">
        <f t="shared" si="349"/>
        <v>0</v>
      </c>
      <c r="S695" s="51"/>
      <c r="T695" s="51"/>
    </row>
    <row r="696" spans="1:20" s="2" customFormat="1" ht="111.75" customHeight="1" x14ac:dyDescent="0.25">
      <c r="A696" s="5">
        <f t="shared" si="351"/>
        <v>18</v>
      </c>
      <c r="B696" s="13" t="s">
        <v>20</v>
      </c>
      <c r="C696" s="21"/>
      <c r="D696" s="38" t="s">
        <v>418</v>
      </c>
      <c r="E696" s="43" t="s">
        <v>544</v>
      </c>
      <c r="F696" s="47" t="s">
        <v>578</v>
      </c>
      <c r="G696" s="105">
        <v>9785912826832</v>
      </c>
      <c r="H696" s="64">
        <v>35</v>
      </c>
      <c r="I696" s="68">
        <f t="shared" si="346"/>
        <v>17.5</v>
      </c>
      <c r="J696" s="74" t="s">
        <v>626</v>
      </c>
      <c r="K696" s="85">
        <v>100</v>
      </c>
      <c r="L696" s="110"/>
      <c r="M696" s="98">
        <f t="shared" si="350"/>
        <v>0</v>
      </c>
      <c r="N696" s="51">
        <f t="shared" si="347"/>
        <v>0</v>
      </c>
      <c r="O696" s="51">
        <v>4903000000</v>
      </c>
      <c r="P696" s="51">
        <f t="shared" si="348"/>
        <v>0</v>
      </c>
      <c r="Q696" s="215">
        <f t="shared" si="349"/>
        <v>0</v>
      </c>
      <c r="S696" s="51"/>
      <c r="T696" s="51"/>
    </row>
    <row r="697" spans="1:20" s="2" customFormat="1" ht="111.75" customHeight="1" x14ac:dyDescent="0.25">
      <c r="A697" s="5">
        <f t="shared" si="351"/>
        <v>19</v>
      </c>
      <c r="B697" s="13" t="s">
        <v>20</v>
      </c>
      <c r="C697" s="24" t="s">
        <v>30</v>
      </c>
      <c r="D697" s="38" t="s">
        <v>419</v>
      </c>
      <c r="E697" s="27"/>
      <c r="F697" s="47" t="s">
        <v>578</v>
      </c>
      <c r="G697" s="105">
        <v>9785912825866</v>
      </c>
      <c r="H697" s="64">
        <v>35</v>
      </c>
      <c r="I697" s="68">
        <f t="shared" si="346"/>
        <v>17.5</v>
      </c>
      <c r="J697" s="74" t="s">
        <v>625</v>
      </c>
      <c r="K697" s="85">
        <v>100</v>
      </c>
      <c r="L697" s="110"/>
      <c r="M697" s="98">
        <f t="shared" si="350"/>
        <v>0</v>
      </c>
      <c r="N697" s="51">
        <f t="shared" si="347"/>
        <v>0</v>
      </c>
      <c r="O697" s="51">
        <v>4903000000</v>
      </c>
      <c r="P697" s="51">
        <f t="shared" si="348"/>
        <v>0</v>
      </c>
      <c r="Q697" s="215">
        <f t="shared" si="349"/>
        <v>0</v>
      </c>
      <c r="S697" s="51"/>
      <c r="T697" s="51"/>
    </row>
    <row r="698" spans="1:20" s="2" customFormat="1" ht="111.75" customHeight="1" x14ac:dyDescent="0.25">
      <c r="A698" s="5">
        <f t="shared" si="351"/>
        <v>20</v>
      </c>
      <c r="B698" s="13" t="s">
        <v>20</v>
      </c>
      <c r="C698" s="24" t="s">
        <v>30</v>
      </c>
      <c r="D698" s="38" t="s">
        <v>420</v>
      </c>
      <c r="E698" s="43" t="s">
        <v>544</v>
      </c>
      <c r="F698" s="47" t="s">
        <v>578</v>
      </c>
      <c r="G698" s="105">
        <v>9785912823619</v>
      </c>
      <c r="H698" s="64">
        <v>35</v>
      </c>
      <c r="I698" s="68">
        <f t="shared" si="346"/>
        <v>17.5</v>
      </c>
      <c r="J698" s="74" t="s">
        <v>1054</v>
      </c>
      <c r="K698" s="85">
        <v>100</v>
      </c>
      <c r="L698" s="110"/>
      <c r="M698" s="98">
        <f t="shared" si="350"/>
        <v>0</v>
      </c>
      <c r="N698" s="51">
        <f t="shared" si="347"/>
        <v>0</v>
      </c>
      <c r="O698" s="51">
        <v>4903000000</v>
      </c>
      <c r="P698" s="51">
        <f t="shared" si="348"/>
        <v>0</v>
      </c>
      <c r="Q698" s="215">
        <f t="shared" si="349"/>
        <v>0</v>
      </c>
      <c r="S698" s="51"/>
      <c r="T698" s="51"/>
    </row>
    <row r="699" spans="1:20" s="2" customFormat="1" ht="111.75" customHeight="1" x14ac:dyDescent="0.25">
      <c r="A699" s="5">
        <f t="shared" si="351"/>
        <v>21</v>
      </c>
      <c r="B699" s="13" t="s">
        <v>20</v>
      </c>
      <c r="C699" s="24" t="s">
        <v>30</v>
      </c>
      <c r="D699" s="38" t="s">
        <v>421</v>
      </c>
      <c r="E699" s="43" t="s">
        <v>544</v>
      </c>
      <c r="F699" s="47" t="s">
        <v>578</v>
      </c>
      <c r="G699" s="105">
        <v>9785912824135</v>
      </c>
      <c r="H699" s="64">
        <v>35</v>
      </c>
      <c r="I699" s="68">
        <f t="shared" si="346"/>
        <v>17.5</v>
      </c>
      <c r="J699" s="74" t="s">
        <v>625</v>
      </c>
      <c r="K699" s="85">
        <v>100</v>
      </c>
      <c r="L699" s="110"/>
      <c r="M699" s="98">
        <f t="shared" si="350"/>
        <v>0</v>
      </c>
      <c r="N699" s="51">
        <f t="shared" si="347"/>
        <v>0</v>
      </c>
      <c r="O699" s="51">
        <v>4903000000</v>
      </c>
      <c r="P699" s="51">
        <f t="shared" si="348"/>
        <v>0</v>
      </c>
      <c r="Q699" s="215">
        <f t="shared" si="349"/>
        <v>0</v>
      </c>
      <c r="S699" s="51"/>
      <c r="T699" s="51"/>
    </row>
    <row r="700" spans="1:20" s="2" customFormat="1" ht="55.15" customHeight="1" x14ac:dyDescent="0.25">
      <c r="A700" s="237" t="s">
        <v>704</v>
      </c>
      <c r="B700" s="238"/>
      <c r="C700" s="238"/>
      <c r="D700" s="238"/>
      <c r="E700" s="108"/>
      <c r="F700" s="239" t="s">
        <v>705</v>
      </c>
      <c r="G700" s="239"/>
      <c r="H700" s="239"/>
      <c r="I700" s="239"/>
      <c r="J700" s="239"/>
      <c r="K700" s="240"/>
      <c r="L700" s="94"/>
      <c r="M700" s="98"/>
      <c r="N700" s="51"/>
      <c r="O700" s="51"/>
      <c r="P700" s="51"/>
      <c r="Q700" s="51"/>
      <c r="S700" s="51"/>
      <c r="T700" s="51"/>
    </row>
    <row r="701" spans="1:20" s="2" customFormat="1" ht="111.75" customHeight="1" x14ac:dyDescent="0.25">
      <c r="A701" s="5">
        <v>1</v>
      </c>
      <c r="B701" s="13" t="s">
        <v>21</v>
      </c>
      <c r="C701" s="23"/>
      <c r="D701" s="35" t="s">
        <v>423</v>
      </c>
      <c r="E701" s="27"/>
      <c r="F701" s="47" t="s">
        <v>581</v>
      </c>
      <c r="G701" s="105">
        <v>9785000335819</v>
      </c>
      <c r="H701" s="64">
        <v>29</v>
      </c>
      <c r="I701" s="68">
        <f t="shared" ref="I701:I711" si="352">ROUND((100-$L$4)/100*H701,1)</f>
        <v>14.5</v>
      </c>
      <c r="J701" s="74" t="s">
        <v>627</v>
      </c>
      <c r="K701" s="85">
        <v>100</v>
      </c>
      <c r="L701" s="110"/>
      <c r="M701" s="98">
        <f>L701*I701</f>
        <v>0</v>
      </c>
      <c r="N701" s="51">
        <f t="shared" ref="N701:N710" si="353">L701*2.4/100</f>
        <v>0</v>
      </c>
      <c r="O701" s="51">
        <v>4903000000</v>
      </c>
      <c r="P701" s="51">
        <f>TRUNC(L701/K701,0)*K701</f>
        <v>0</v>
      </c>
      <c r="Q701" s="215">
        <f>L701-P701</f>
        <v>0</v>
      </c>
      <c r="S701" s="51"/>
      <c r="T701" s="51"/>
    </row>
    <row r="702" spans="1:20" s="2" customFormat="1" ht="111.75" customHeight="1" x14ac:dyDescent="0.25">
      <c r="A702" s="5">
        <f>A701+1</f>
        <v>2</v>
      </c>
      <c r="B702" s="13" t="s">
        <v>21</v>
      </c>
      <c r="C702" s="23"/>
      <c r="D702" s="35" t="s">
        <v>410</v>
      </c>
      <c r="E702" s="43" t="s">
        <v>544</v>
      </c>
      <c r="F702" s="47" t="s">
        <v>581</v>
      </c>
      <c r="G702" s="105">
        <v>9785000335796</v>
      </c>
      <c r="H702" s="64">
        <v>29</v>
      </c>
      <c r="I702" s="68">
        <f t="shared" si="352"/>
        <v>14.5</v>
      </c>
      <c r="J702" s="74" t="s">
        <v>627</v>
      </c>
      <c r="K702" s="85">
        <v>100</v>
      </c>
      <c r="L702" s="110"/>
      <c r="M702" s="98">
        <f t="shared" ref="M702:M711" si="354">L702*I702</f>
        <v>0</v>
      </c>
      <c r="N702" s="51">
        <f t="shared" si="353"/>
        <v>0</v>
      </c>
      <c r="O702" s="51">
        <v>4903000000</v>
      </c>
      <c r="P702" s="51">
        <f>TRUNC(L702/K702,0)*K702</f>
        <v>0</v>
      </c>
      <c r="Q702" s="215">
        <f>L702-P702</f>
        <v>0</v>
      </c>
      <c r="S702" s="51"/>
      <c r="T702" s="51"/>
    </row>
    <row r="703" spans="1:20" s="2" customFormat="1" ht="111.75" customHeight="1" x14ac:dyDescent="0.25">
      <c r="A703" s="5">
        <f t="shared" ref="A703:A711" si="355">A702+1</f>
        <v>3</v>
      </c>
      <c r="B703" s="13"/>
      <c r="C703" s="23"/>
      <c r="D703" s="35" t="s">
        <v>424</v>
      </c>
      <c r="E703" s="22"/>
      <c r="F703" s="47" t="s">
        <v>581</v>
      </c>
      <c r="G703" s="105">
        <v>9785000335826</v>
      </c>
      <c r="H703" s="64">
        <v>29</v>
      </c>
      <c r="I703" s="68">
        <f t="shared" si="352"/>
        <v>14.5</v>
      </c>
      <c r="J703" s="74" t="s">
        <v>627</v>
      </c>
      <c r="K703" s="85">
        <v>100</v>
      </c>
      <c r="L703" s="110"/>
      <c r="M703" s="98">
        <f t="shared" si="354"/>
        <v>0</v>
      </c>
      <c r="N703" s="51">
        <f t="shared" si="353"/>
        <v>0</v>
      </c>
      <c r="O703" s="51">
        <v>4903000000</v>
      </c>
      <c r="P703" s="51">
        <f t="shared" ref="P703:P711" si="356">TRUNC(L703/K703,0)*K703</f>
        <v>0</v>
      </c>
      <c r="Q703" s="215">
        <f t="shared" ref="Q703:Q711" si="357">L703-P703</f>
        <v>0</v>
      </c>
      <c r="S703" s="51"/>
      <c r="T703" s="51"/>
    </row>
    <row r="704" spans="1:20" s="2" customFormat="1" ht="111.75" customHeight="1" x14ac:dyDescent="0.25">
      <c r="A704" s="5">
        <f t="shared" si="355"/>
        <v>4</v>
      </c>
      <c r="B704" s="13"/>
      <c r="C704" s="147"/>
      <c r="D704" s="35" t="s">
        <v>425</v>
      </c>
      <c r="E704" s="22"/>
      <c r="F704" s="47" t="s">
        <v>581</v>
      </c>
      <c r="G704" s="105">
        <v>9785000337394</v>
      </c>
      <c r="H704" s="64">
        <v>29</v>
      </c>
      <c r="I704" s="68">
        <f t="shared" si="352"/>
        <v>14.5</v>
      </c>
      <c r="J704" s="74" t="s">
        <v>624</v>
      </c>
      <c r="K704" s="85">
        <v>100</v>
      </c>
      <c r="L704" s="110"/>
      <c r="M704" s="98">
        <f t="shared" si="354"/>
        <v>0</v>
      </c>
      <c r="N704" s="51">
        <f t="shared" si="353"/>
        <v>0</v>
      </c>
      <c r="O704" s="51">
        <v>4903000000</v>
      </c>
      <c r="P704" s="51">
        <f t="shared" si="356"/>
        <v>0</v>
      </c>
      <c r="Q704" s="215">
        <f t="shared" si="357"/>
        <v>0</v>
      </c>
      <c r="S704" s="51"/>
      <c r="T704" s="51"/>
    </row>
    <row r="705" spans="1:20" s="2" customFormat="1" ht="111.75" customHeight="1" x14ac:dyDescent="0.25">
      <c r="A705" s="5">
        <f t="shared" si="355"/>
        <v>5</v>
      </c>
      <c r="B705" s="13" t="s">
        <v>21</v>
      </c>
      <c r="C705" s="23"/>
      <c r="D705" s="35" t="s">
        <v>426</v>
      </c>
      <c r="E705" s="22"/>
      <c r="F705" s="47" t="s">
        <v>581</v>
      </c>
      <c r="G705" s="105">
        <v>9785000335857</v>
      </c>
      <c r="H705" s="64">
        <v>29</v>
      </c>
      <c r="I705" s="68">
        <f t="shared" si="352"/>
        <v>14.5</v>
      </c>
      <c r="J705" s="74" t="s">
        <v>627</v>
      </c>
      <c r="K705" s="85">
        <v>100</v>
      </c>
      <c r="L705" s="110"/>
      <c r="M705" s="98">
        <f t="shared" si="354"/>
        <v>0</v>
      </c>
      <c r="N705" s="51">
        <f t="shared" si="353"/>
        <v>0</v>
      </c>
      <c r="O705" s="51">
        <v>4903000000</v>
      </c>
      <c r="P705" s="51">
        <f t="shared" si="356"/>
        <v>0</v>
      </c>
      <c r="Q705" s="215">
        <f t="shared" si="357"/>
        <v>0</v>
      </c>
      <c r="S705" s="51"/>
      <c r="T705" s="51"/>
    </row>
    <row r="706" spans="1:20" s="2" customFormat="1" ht="111.75" customHeight="1" x14ac:dyDescent="0.25">
      <c r="A706" s="5">
        <f t="shared" si="355"/>
        <v>6</v>
      </c>
      <c r="B706" s="13"/>
      <c r="C706" s="147"/>
      <c r="D706" s="35" t="s">
        <v>427</v>
      </c>
      <c r="E706" s="22"/>
      <c r="F706" s="47" t="s">
        <v>581</v>
      </c>
      <c r="G706" s="105">
        <v>9785000337400</v>
      </c>
      <c r="H706" s="64">
        <v>29</v>
      </c>
      <c r="I706" s="68">
        <f t="shared" si="352"/>
        <v>14.5</v>
      </c>
      <c r="J706" s="74" t="s">
        <v>624</v>
      </c>
      <c r="K706" s="85">
        <v>100</v>
      </c>
      <c r="L706" s="110"/>
      <c r="M706" s="98">
        <f>L706*I706</f>
        <v>0</v>
      </c>
      <c r="N706" s="51">
        <f>L706*2.4/100</f>
        <v>0</v>
      </c>
      <c r="O706" s="51">
        <v>4903000000</v>
      </c>
      <c r="P706" s="51">
        <f t="shared" si="356"/>
        <v>0</v>
      </c>
      <c r="Q706" s="215">
        <f t="shared" si="357"/>
        <v>0</v>
      </c>
      <c r="S706" s="51"/>
      <c r="T706" s="51"/>
    </row>
    <row r="707" spans="1:20" s="2" customFormat="1" ht="111.75" customHeight="1" x14ac:dyDescent="0.25">
      <c r="A707" s="5">
        <f t="shared" si="355"/>
        <v>7</v>
      </c>
      <c r="B707" s="13"/>
      <c r="C707" s="147"/>
      <c r="D707" s="35" t="s">
        <v>428</v>
      </c>
      <c r="E707" s="22"/>
      <c r="F707" s="47" t="s">
        <v>581</v>
      </c>
      <c r="G707" s="105">
        <v>9785000337417</v>
      </c>
      <c r="H707" s="64">
        <v>29</v>
      </c>
      <c r="I707" s="68">
        <f t="shared" si="352"/>
        <v>14.5</v>
      </c>
      <c r="J707" s="74" t="s">
        <v>624</v>
      </c>
      <c r="K707" s="85">
        <v>100</v>
      </c>
      <c r="L707" s="110"/>
      <c r="M707" s="98">
        <f>L707*I707</f>
        <v>0</v>
      </c>
      <c r="N707" s="51">
        <f>L707*2.4/100</f>
        <v>0</v>
      </c>
      <c r="O707" s="51">
        <v>4903000000</v>
      </c>
      <c r="P707" s="51">
        <f t="shared" si="356"/>
        <v>0</v>
      </c>
      <c r="Q707" s="215">
        <f t="shared" si="357"/>
        <v>0</v>
      </c>
      <c r="S707" s="51"/>
      <c r="T707" s="51"/>
    </row>
    <row r="708" spans="1:20" s="2" customFormat="1" ht="111.75" customHeight="1" x14ac:dyDescent="0.25">
      <c r="A708" s="5">
        <f t="shared" si="355"/>
        <v>8</v>
      </c>
      <c r="B708" s="13" t="s">
        <v>21</v>
      </c>
      <c r="C708" s="26" t="s">
        <v>31</v>
      </c>
      <c r="D708" s="35" t="s">
        <v>429</v>
      </c>
      <c r="E708" s="27"/>
      <c r="F708" s="47" t="s">
        <v>581</v>
      </c>
      <c r="G708" s="105">
        <v>9785000335833</v>
      </c>
      <c r="H708" s="64">
        <v>29</v>
      </c>
      <c r="I708" s="68">
        <f>ROUND((100-$L$4)/100*H708,1)</f>
        <v>14.5</v>
      </c>
      <c r="J708" s="74" t="s">
        <v>627</v>
      </c>
      <c r="K708" s="85">
        <v>100</v>
      </c>
      <c r="L708" s="110"/>
      <c r="M708" s="98">
        <f t="shared" si="354"/>
        <v>0</v>
      </c>
      <c r="N708" s="51">
        <f t="shared" si="353"/>
        <v>0</v>
      </c>
      <c r="O708" s="51">
        <v>4903000000</v>
      </c>
      <c r="P708" s="51">
        <f t="shared" si="356"/>
        <v>0</v>
      </c>
      <c r="Q708" s="215">
        <f t="shared" si="357"/>
        <v>0</v>
      </c>
      <c r="S708" s="51"/>
      <c r="T708" s="51"/>
    </row>
    <row r="709" spans="1:20" s="2" customFormat="1" ht="111.75" customHeight="1" x14ac:dyDescent="0.25">
      <c r="A709" s="5">
        <f t="shared" si="355"/>
        <v>9</v>
      </c>
      <c r="B709" s="13" t="s">
        <v>21</v>
      </c>
      <c r="C709" s="23"/>
      <c r="D709" s="35" t="s">
        <v>430</v>
      </c>
      <c r="E709" s="45"/>
      <c r="F709" s="47" t="s">
        <v>581</v>
      </c>
      <c r="G709" s="105">
        <v>9785000335840</v>
      </c>
      <c r="H709" s="64">
        <v>29</v>
      </c>
      <c r="I709" s="68">
        <f t="shared" si="352"/>
        <v>14.5</v>
      </c>
      <c r="J709" s="74" t="s">
        <v>627</v>
      </c>
      <c r="K709" s="85">
        <v>100</v>
      </c>
      <c r="L709" s="110"/>
      <c r="M709" s="98">
        <f t="shared" si="354"/>
        <v>0</v>
      </c>
      <c r="N709" s="51">
        <f>L709*2.4/100</f>
        <v>0</v>
      </c>
      <c r="O709" s="51">
        <v>4903000000</v>
      </c>
      <c r="P709" s="51">
        <f t="shared" si="356"/>
        <v>0</v>
      </c>
      <c r="Q709" s="215">
        <f t="shared" si="357"/>
        <v>0</v>
      </c>
      <c r="S709" s="51"/>
      <c r="T709" s="51"/>
    </row>
    <row r="710" spans="1:20" s="2" customFormat="1" ht="111.75" customHeight="1" x14ac:dyDescent="0.25">
      <c r="A710" s="5">
        <f t="shared" si="355"/>
        <v>10</v>
      </c>
      <c r="B710" s="13"/>
      <c r="C710" s="147"/>
      <c r="D710" s="35" t="s">
        <v>431</v>
      </c>
      <c r="E710" s="45"/>
      <c r="F710" s="47" t="s">
        <v>581</v>
      </c>
      <c r="G710" s="105">
        <v>9785000337424</v>
      </c>
      <c r="H710" s="64">
        <v>29</v>
      </c>
      <c r="I710" s="68">
        <f t="shared" si="352"/>
        <v>14.5</v>
      </c>
      <c r="J710" s="74" t="s">
        <v>624</v>
      </c>
      <c r="K710" s="85">
        <v>100</v>
      </c>
      <c r="L710" s="110"/>
      <c r="M710" s="98">
        <f t="shared" si="354"/>
        <v>0</v>
      </c>
      <c r="N710" s="51">
        <f t="shared" si="353"/>
        <v>0</v>
      </c>
      <c r="O710" s="51">
        <v>4903000000</v>
      </c>
      <c r="P710" s="51">
        <f t="shared" si="356"/>
        <v>0</v>
      </c>
      <c r="Q710" s="215">
        <f t="shared" si="357"/>
        <v>0</v>
      </c>
      <c r="S710" s="51"/>
      <c r="T710" s="51"/>
    </row>
    <row r="711" spans="1:20" s="9" customFormat="1" ht="111.75" customHeight="1" x14ac:dyDescent="0.25">
      <c r="A711" s="5">
        <f t="shared" si="355"/>
        <v>11</v>
      </c>
      <c r="B711" s="13" t="s">
        <v>21</v>
      </c>
      <c r="C711" s="23"/>
      <c r="D711" s="35" t="s">
        <v>432</v>
      </c>
      <c r="E711" s="45"/>
      <c r="F711" s="47" t="s">
        <v>581</v>
      </c>
      <c r="G711" s="105">
        <v>9785000335789</v>
      </c>
      <c r="H711" s="64">
        <v>29</v>
      </c>
      <c r="I711" s="68">
        <f t="shared" si="352"/>
        <v>14.5</v>
      </c>
      <c r="J711" s="74" t="s">
        <v>627</v>
      </c>
      <c r="K711" s="85">
        <v>100</v>
      </c>
      <c r="L711" s="110"/>
      <c r="M711" s="98">
        <f t="shared" si="354"/>
        <v>0</v>
      </c>
      <c r="N711" s="51">
        <f>L711*2.4/100</f>
        <v>0</v>
      </c>
      <c r="O711" s="51">
        <v>4903000000</v>
      </c>
      <c r="P711" s="51">
        <f t="shared" si="356"/>
        <v>0</v>
      </c>
      <c r="Q711" s="215">
        <f t="shared" si="357"/>
        <v>0</v>
      </c>
      <c r="S711" s="169"/>
      <c r="T711" s="169"/>
    </row>
    <row r="712" spans="1:20" s="2" customFormat="1" ht="40.9" customHeight="1" x14ac:dyDescent="0.25">
      <c r="A712" s="9"/>
      <c r="B712" s="9"/>
      <c r="C712" s="9"/>
      <c r="D712" s="38"/>
      <c r="E712" s="108"/>
      <c r="F712" s="239" t="s">
        <v>1034</v>
      </c>
      <c r="G712" s="239"/>
      <c r="H712" s="239"/>
      <c r="I712" s="239"/>
      <c r="J712" s="239"/>
      <c r="K712" s="240"/>
      <c r="L712" s="94"/>
      <c r="M712" s="98"/>
      <c r="N712" s="51"/>
      <c r="O712" s="51"/>
      <c r="P712" s="51"/>
      <c r="Q712" s="51"/>
      <c r="S712" s="51"/>
      <c r="T712" s="51"/>
    </row>
    <row r="713" spans="1:20" s="2" customFormat="1" ht="111.75" customHeight="1" x14ac:dyDescent="0.25">
      <c r="A713" s="5">
        <f>A711+1</f>
        <v>12</v>
      </c>
      <c r="B713" s="13" t="s">
        <v>21</v>
      </c>
      <c r="C713" s="23"/>
      <c r="D713" s="35" t="s">
        <v>400</v>
      </c>
      <c r="F713" s="47" t="s">
        <v>581</v>
      </c>
      <c r="G713" s="105">
        <v>9785912827488</v>
      </c>
      <c r="H713" s="64">
        <v>26</v>
      </c>
      <c r="I713" s="68">
        <f t="shared" ref="I713:I731" si="358">ROUND((100-$L$4)/100*H713,1)</f>
        <v>13</v>
      </c>
      <c r="J713" s="74"/>
      <c r="K713" s="85">
        <v>100</v>
      </c>
      <c r="L713" s="110"/>
      <c r="M713" s="98">
        <f t="shared" ref="M713:M731" si="359">L713*I713</f>
        <v>0</v>
      </c>
      <c r="N713" s="51">
        <f t="shared" ref="N713:N731" si="360">L713*2.2/100</f>
        <v>0</v>
      </c>
      <c r="O713" s="51">
        <v>4903000000</v>
      </c>
      <c r="P713" s="51">
        <f t="shared" ref="P713:P731" si="361">TRUNC(L713/K713,0)*K713</f>
        <v>0</v>
      </c>
      <c r="Q713" s="215">
        <f t="shared" ref="Q713:Q731" si="362">L713-P713</f>
        <v>0</v>
      </c>
      <c r="S713" s="51"/>
      <c r="T713" s="51"/>
    </row>
    <row r="714" spans="1:20" s="2" customFormat="1" ht="111.75" customHeight="1" x14ac:dyDescent="0.25">
      <c r="A714" s="5">
        <f t="shared" ref="A714:A731" si="363">A713+1</f>
        <v>13</v>
      </c>
      <c r="B714" s="13" t="s">
        <v>21</v>
      </c>
      <c r="C714" s="24" t="s">
        <v>30</v>
      </c>
      <c r="D714" s="35" t="s">
        <v>401</v>
      </c>
      <c r="E714" s="22"/>
      <c r="F714" s="47" t="s">
        <v>578</v>
      </c>
      <c r="G714" s="105">
        <v>9785912828188</v>
      </c>
      <c r="H714" s="64">
        <v>26</v>
      </c>
      <c r="I714" s="68">
        <f t="shared" si="358"/>
        <v>13</v>
      </c>
      <c r="J714" s="74" t="s">
        <v>811</v>
      </c>
      <c r="K714" s="85">
        <v>100</v>
      </c>
      <c r="L714" s="110"/>
      <c r="M714" s="98">
        <f t="shared" si="359"/>
        <v>0</v>
      </c>
      <c r="N714" s="51">
        <f t="shared" si="360"/>
        <v>0</v>
      </c>
      <c r="O714" s="51">
        <v>4903000000</v>
      </c>
      <c r="P714" s="51">
        <f t="shared" si="361"/>
        <v>0</v>
      </c>
      <c r="Q714" s="215">
        <f t="shared" si="362"/>
        <v>0</v>
      </c>
      <c r="S714" s="51"/>
      <c r="T714" s="51"/>
    </row>
    <row r="715" spans="1:20" s="2" customFormat="1" ht="111.75" customHeight="1" x14ac:dyDescent="0.25">
      <c r="A715" s="5">
        <f>A714+1</f>
        <v>14</v>
      </c>
      <c r="B715" s="13"/>
      <c r="C715" s="24" t="s">
        <v>30</v>
      </c>
      <c r="D715" s="35" t="s">
        <v>408</v>
      </c>
      <c r="E715" s="227"/>
      <c r="F715" s="47" t="s">
        <v>581</v>
      </c>
      <c r="G715" s="105">
        <v>9785912824081</v>
      </c>
      <c r="H715" s="64">
        <v>26</v>
      </c>
      <c r="I715" s="68">
        <f t="shared" ref="I715" si="364">ROUND((100-$L$4)/100*H715,1)</f>
        <v>13</v>
      </c>
      <c r="J715" s="74" t="s">
        <v>1120</v>
      </c>
      <c r="K715" s="85">
        <v>100</v>
      </c>
      <c r="L715" s="110"/>
      <c r="M715" s="98">
        <f t="shared" ref="M715" si="365">L715*I715</f>
        <v>0</v>
      </c>
      <c r="N715" s="51">
        <f t="shared" ref="N715" si="366">L715*2.2/100</f>
        <v>0</v>
      </c>
      <c r="O715" s="51">
        <v>4903000000</v>
      </c>
      <c r="P715" s="51">
        <f t="shared" si="361"/>
        <v>0</v>
      </c>
      <c r="Q715" s="215">
        <f t="shared" si="362"/>
        <v>0</v>
      </c>
      <c r="S715" s="51"/>
      <c r="T715" s="51"/>
    </row>
    <row r="716" spans="1:20" s="2" customFormat="1" ht="111.75" customHeight="1" x14ac:dyDescent="0.25">
      <c r="A716" s="5">
        <f t="shared" ref="A716:A720" si="367">A715+1</f>
        <v>15</v>
      </c>
      <c r="B716" s="13" t="s">
        <v>21</v>
      </c>
      <c r="C716" s="106" t="s">
        <v>29</v>
      </c>
      <c r="D716" s="35" t="s">
        <v>411</v>
      </c>
      <c r="F716" s="47" t="s">
        <v>581</v>
      </c>
      <c r="G716" s="105">
        <v>9785912827495</v>
      </c>
      <c r="H716" s="64">
        <v>26</v>
      </c>
      <c r="I716" s="68">
        <f t="shared" si="358"/>
        <v>13</v>
      </c>
      <c r="J716" s="74"/>
      <c r="K716" s="85">
        <v>100</v>
      </c>
      <c r="L716" s="110"/>
      <c r="M716" s="98">
        <f t="shared" si="359"/>
        <v>0</v>
      </c>
      <c r="N716" s="51">
        <f t="shared" si="360"/>
        <v>0</v>
      </c>
      <c r="O716" s="51">
        <v>4903000000</v>
      </c>
      <c r="P716" s="51">
        <f t="shared" si="361"/>
        <v>0</v>
      </c>
      <c r="Q716" s="215">
        <f t="shared" si="362"/>
        <v>0</v>
      </c>
      <c r="S716" s="51"/>
      <c r="T716" s="51"/>
    </row>
    <row r="717" spans="1:20" s="2" customFormat="1" ht="111.75" customHeight="1" x14ac:dyDescent="0.25">
      <c r="A717" s="5">
        <f t="shared" si="367"/>
        <v>16</v>
      </c>
      <c r="B717" s="13"/>
      <c r="C717" s="23"/>
      <c r="D717" s="35" t="s">
        <v>412</v>
      </c>
      <c r="F717" s="47"/>
      <c r="G717" s="105">
        <v>9785912828164</v>
      </c>
      <c r="H717" s="64">
        <v>26</v>
      </c>
      <c r="I717" s="68">
        <f t="shared" ref="I717" si="368">ROUND((100-$L$4)/100*H717,1)</f>
        <v>13</v>
      </c>
      <c r="J717" s="74"/>
      <c r="K717" s="85">
        <v>100</v>
      </c>
      <c r="L717" s="110"/>
      <c r="M717" s="98">
        <f t="shared" ref="M717" si="369">L717*I717</f>
        <v>0</v>
      </c>
      <c r="N717" s="51">
        <f t="shared" ref="N717" si="370">L717*2.2/100</f>
        <v>0</v>
      </c>
      <c r="O717" s="51">
        <v>4903000000</v>
      </c>
      <c r="P717" s="51"/>
      <c r="Q717" s="215"/>
      <c r="S717" s="51"/>
      <c r="T717" s="51"/>
    </row>
    <row r="718" spans="1:20" s="2" customFormat="1" ht="111.75" customHeight="1" x14ac:dyDescent="0.25">
      <c r="A718" s="5">
        <f t="shared" si="367"/>
        <v>17</v>
      </c>
      <c r="B718" s="13" t="s">
        <v>21</v>
      </c>
      <c r="C718" s="23"/>
      <c r="D718" s="35" t="s">
        <v>436</v>
      </c>
      <c r="E718" s="45"/>
      <c r="F718" s="47" t="s">
        <v>578</v>
      </c>
      <c r="G718" s="105">
        <v>9785912824012</v>
      </c>
      <c r="H718" s="64">
        <v>26</v>
      </c>
      <c r="I718" s="68">
        <f t="shared" si="358"/>
        <v>13</v>
      </c>
      <c r="J718" s="74"/>
      <c r="K718" s="85">
        <v>100</v>
      </c>
      <c r="L718" s="110"/>
      <c r="M718" s="98">
        <f t="shared" si="359"/>
        <v>0</v>
      </c>
      <c r="N718" s="51">
        <f t="shared" si="360"/>
        <v>0</v>
      </c>
      <c r="O718" s="51">
        <v>4903000000</v>
      </c>
      <c r="P718" s="51">
        <f t="shared" si="361"/>
        <v>0</v>
      </c>
      <c r="Q718" s="215">
        <f t="shared" si="362"/>
        <v>0</v>
      </c>
      <c r="S718" s="51"/>
      <c r="T718" s="51"/>
    </row>
    <row r="719" spans="1:20" s="2" customFormat="1" ht="111.75" customHeight="1" x14ac:dyDescent="0.25">
      <c r="A719" s="5">
        <f t="shared" si="367"/>
        <v>18</v>
      </c>
      <c r="B719" s="13"/>
      <c r="C719" s="23"/>
      <c r="D719" s="35" t="s">
        <v>415</v>
      </c>
      <c r="E719" s="45"/>
      <c r="F719" s="47"/>
      <c r="G719" s="105">
        <v>9785912828171</v>
      </c>
      <c r="H719" s="64">
        <v>26</v>
      </c>
      <c r="I719" s="68">
        <f t="shared" ref="I719" si="371">ROUND((100-$L$4)/100*H719,1)</f>
        <v>13</v>
      </c>
      <c r="J719" s="74"/>
      <c r="K719" s="85">
        <v>100</v>
      </c>
      <c r="L719" s="110"/>
      <c r="M719" s="98">
        <f t="shared" ref="M719" si="372">L719*I719</f>
        <v>0</v>
      </c>
      <c r="N719" s="51">
        <f t="shared" ref="N719" si="373">L719*2.2/100</f>
        <v>0</v>
      </c>
      <c r="O719" s="51">
        <v>4903000000</v>
      </c>
      <c r="P719" s="51"/>
      <c r="Q719" s="215"/>
      <c r="S719" s="51"/>
      <c r="T719" s="51"/>
    </row>
    <row r="720" spans="1:20" s="2" customFormat="1" ht="111.75" customHeight="1" x14ac:dyDescent="0.25">
      <c r="A720" s="5">
        <f t="shared" si="367"/>
        <v>19</v>
      </c>
      <c r="B720" s="13"/>
      <c r="C720" s="24" t="s">
        <v>30</v>
      </c>
      <c r="D720" s="35" t="s">
        <v>417</v>
      </c>
      <c r="E720" s="22"/>
      <c r="F720" s="47" t="s">
        <v>581</v>
      </c>
      <c r="G720" s="105">
        <v>9785912822360</v>
      </c>
      <c r="H720" s="64">
        <v>26</v>
      </c>
      <c r="I720" s="68">
        <f t="shared" ref="I720" si="374">ROUND((100-$L$4)/100*H720,1)</f>
        <v>13</v>
      </c>
      <c r="J720" s="74" t="s">
        <v>1120</v>
      </c>
      <c r="K720" s="85">
        <v>100</v>
      </c>
      <c r="L720" s="110"/>
      <c r="M720" s="98">
        <f>L720*I720</f>
        <v>0</v>
      </c>
      <c r="N720" s="51">
        <f>L720*2.4/100</f>
        <v>0</v>
      </c>
      <c r="O720" s="51">
        <v>4903000000</v>
      </c>
      <c r="P720" s="51">
        <f>TRUNC(L720/K720,0)*K720</f>
        <v>0</v>
      </c>
      <c r="Q720" s="215">
        <f>L720-P720</f>
        <v>0</v>
      </c>
      <c r="S720" s="51"/>
      <c r="T720" s="51"/>
    </row>
    <row r="721" spans="1:20" s="2" customFormat="1" ht="111.75" customHeight="1" x14ac:dyDescent="0.25">
      <c r="A721" s="5">
        <f t="shared" ref="A721:A722" si="375">A720+1</f>
        <v>20</v>
      </c>
      <c r="B721" s="13"/>
      <c r="C721" s="28"/>
      <c r="D721" s="35" t="s">
        <v>438</v>
      </c>
      <c r="E721" s="43" t="s">
        <v>544</v>
      </c>
      <c r="F721" s="47"/>
      <c r="G721" s="105">
        <v>9785912822377</v>
      </c>
      <c r="H721" s="64">
        <v>26</v>
      </c>
      <c r="I721" s="68">
        <f t="shared" si="358"/>
        <v>13</v>
      </c>
      <c r="J721" s="74" t="s">
        <v>624</v>
      </c>
      <c r="K721" s="85">
        <v>100</v>
      </c>
      <c r="L721" s="110"/>
      <c r="M721" s="98">
        <f t="shared" si="359"/>
        <v>0</v>
      </c>
      <c r="N721" s="51">
        <f t="shared" si="360"/>
        <v>0</v>
      </c>
      <c r="O721" s="51">
        <v>4903000000</v>
      </c>
      <c r="P721" s="51">
        <f t="shared" si="361"/>
        <v>0</v>
      </c>
      <c r="Q721" s="215">
        <f t="shared" si="362"/>
        <v>0</v>
      </c>
      <c r="S721" s="51"/>
      <c r="T721" s="51"/>
    </row>
    <row r="722" spans="1:20" s="2" customFormat="1" ht="111.75" customHeight="1" x14ac:dyDescent="0.25">
      <c r="A722" s="5">
        <f t="shared" si="375"/>
        <v>21</v>
      </c>
      <c r="B722" s="13" t="s">
        <v>21</v>
      </c>
      <c r="C722" s="23"/>
      <c r="D722" s="35" t="s">
        <v>419</v>
      </c>
      <c r="E722" s="22"/>
      <c r="F722" s="47" t="s">
        <v>580</v>
      </c>
      <c r="G722" s="105">
        <v>9785912824234</v>
      </c>
      <c r="H722" s="64">
        <v>26</v>
      </c>
      <c r="I722" s="68">
        <f t="shared" si="358"/>
        <v>13</v>
      </c>
      <c r="J722" s="74"/>
      <c r="K722" s="85">
        <v>100</v>
      </c>
      <c r="L722" s="110"/>
      <c r="M722" s="98">
        <f t="shared" si="359"/>
        <v>0</v>
      </c>
      <c r="N722" s="51">
        <f t="shared" si="360"/>
        <v>0</v>
      </c>
      <c r="O722" s="51">
        <v>4903000000</v>
      </c>
      <c r="P722" s="51">
        <f t="shared" si="361"/>
        <v>0</v>
      </c>
      <c r="Q722" s="215">
        <f t="shared" si="362"/>
        <v>0</v>
      </c>
      <c r="S722" s="51"/>
      <c r="T722" s="51"/>
    </row>
    <row r="723" spans="1:20" s="2" customFormat="1" ht="111.75" customHeight="1" x14ac:dyDescent="0.25">
      <c r="A723" s="5">
        <f t="shared" si="363"/>
        <v>22</v>
      </c>
      <c r="B723" s="13" t="s">
        <v>21</v>
      </c>
      <c r="C723" s="24" t="s">
        <v>30</v>
      </c>
      <c r="D723" s="40" t="s">
        <v>891</v>
      </c>
      <c r="E723" s="43" t="s">
        <v>544</v>
      </c>
      <c r="F723" s="49" t="s">
        <v>1086</v>
      </c>
      <c r="G723" s="105">
        <v>9785000334980</v>
      </c>
      <c r="H723" s="64">
        <v>26</v>
      </c>
      <c r="I723" s="68">
        <f t="shared" si="358"/>
        <v>13</v>
      </c>
      <c r="J723" s="74" t="s">
        <v>811</v>
      </c>
      <c r="K723" s="85">
        <v>100</v>
      </c>
      <c r="L723" s="110"/>
      <c r="M723" s="98">
        <f t="shared" si="359"/>
        <v>0</v>
      </c>
      <c r="N723" s="51">
        <f t="shared" si="360"/>
        <v>0</v>
      </c>
      <c r="O723" s="51">
        <v>4903000000</v>
      </c>
      <c r="P723" s="51">
        <f t="shared" si="361"/>
        <v>0</v>
      </c>
      <c r="Q723" s="215">
        <f t="shared" si="362"/>
        <v>0</v>
      </c>
      <c r="S723" s="51"/>
      <c r="T723" s="51"/>
    </row>
    <row r="724" spans="1:20" s="2" customFormat="1" ht="111.75" customHeight="1" x14ac:dyDescent="0.25">
      <c r="A724" s="5">
        <f t="shared" si="363"/>
        <v>23</v>
      </c>
      <c r="B724" s="13" t="s">
        <v>21</v>
      </c>
      <c r="C724" s="24" t="s">
        <v>30</v>
      </c>
      <c r="D724" s="40" t="s">
        <v>439</v>
      </c>
      <c r="E724" s="43" t="s">
        <v>544</v>
      </c>
      <c r="F724" s="47" t="s">
        <v>581</v>
      </c>
      <c r="G724" s="105">
        <v>9785000334997</v>
      </c>
      <c r="H724" s="64">
        <v>26</v>
      </c>
      <c r="I724" s="68">
        <f t="shared" si="358"/>
        <v>13</v>
      </c>
      <c r="J724" s="74" t="s">
        <v>1100</v>
      </c>
      <c r="K724" s="85">
        <v>100</v>
      </c>
      <c r="L724" s="110"/>
      <c r="M724" s="98">
        <f t="shared" si="359"/>
        <v>0</v>
      </c>
      <c r="N724" s="51">
        <f t="shared" si="360"/>
        <v>0</v>
      </c>
      <c r="O724" s="51">
        <v>4903000000</v>
      </c>
      <c r="P724" s="51">
        <f t="shared" si="361"/>
        <v>0</v>
      </c>
      <c r="Q724" s="215">
        <f t="shared" si="362"/>
        <v>0</v>
      </c>
      <c r="S724" s="51"/>
      <c r="T724" s="51"/>
    </row>
    <row r="725" spans="1:20" s="2" customFormat="1" ht="111.75" customHeight="1" x14ac:dyDescent="0.25">
      <c r="A725" s="5">
        <f t="shared" si="363"/>
        <v>24</v>
      </c>
      <c r="B725" s="13"/>
      <c r="C725" s="24" t="s">
        <v>30</v>
      </c>
      <c r="D725" s="40" t="s">
        <v>440</v>
      </c>
      <c r="E725" s="43" t="s">
        <v>544</v>
      </c>
      <c r="F725" s="47"/>
      <c r="G725" s="105">
        <v>9785000335253</v>
      </c>
      <c r="H725" s="64">
        <v>26</v>
      </c>
      <c r="I725" s="68">
        <f>ROUND((100-$L$4)/100*H725,1)</f>
        <v>13</v>
      </c>
      <c r="J725" s="74" t="s">
        <v>623</v>
      </c>
      <c r="K725" s="85">
        <v>100</v>
      </c>
      <c r="L725" s="110"/>
      <c r="M725" s="98">
        <f t="shared" si="359"/>
        <v>0</v>
      </c>
      <c r="N725" s="51">
        <f t="shared" si="360"/>
        <v>0</v>
      </c>
      <c r="O725" s="51">
        <v>4903000000</v>
      </c>
      <c r="P725" s="51">
        <f t="shared" si="361"/>
        <v>0</v>
      </c>
      <c r="Q725" s="215">
        <f t="shared" si="362"/>
        <v>0</v>
      </c>
      <c r="S725" s="51"/>
      <c r="T725" s="51"/>
    </row>
    <row r="726" spans="1:20" s="2" customFormat="1" ht="111.75" customHeight="1" x14ac:dyDescent="0.25">
      <c r="A726" s="5">
        <f t="shared" si="363"/>
        <v>25</v>
      </c>
      <c r="B726" s="13"/>
      <c r="C726" s="24" t="s">
        <v>30</v>
      </c>
      <c r="D726" s="40" t="s">
        <v>1077</v>
      </c>
      <c r="E726" s="43" t="s">
        <v>544</v>
      </c>
      <c r="F726" s="47"/>
      <c r="G726" s="105">
        <v>9785912824371</v>
      </c>
      <c r="H726" s="64">
        <v>26</v>
      </c>
      <c r="I726" s="68">
        <f t="shared" ref="I726" si="376">ROUND((100-$L$4)/100*H726,1)</f>
        <v>13</v>
      </c>
      <c r="J726" s="74" t="s">
        <v>1100</v>
      </c>
      <c r="K726" s="85">
        <v>100</v>
      </c>
      <c r="L726" s="110"/>
      <c r="M726" s="98">
        <f t="shared" ref="M726" si="377">L726*I726</f>
        <v>0</v>
      </c>
      <c r="N726" s="51">
        <f t="shared" ref="N726" si="378">L726*2.2/100</f>
        <v>0</v>
      </c>
      <c r="O726" s="51">
        <v>4903000000</v>
      </c>
      <c r="P726" s="51"/>
      <c r="Q726" s="215"/>
      <c r="S726" s="51"/>
      <c r="T726" s="51"/>
    </row>
    <row r="727" spans="1:20" s="2" customFormat="1" ht="111.75" customHeight="1" x14ac:dyDescent="0.25">
      <c r="A727" s="5">
        <f t="shared" si="363"/>
        <v>26</v>
      </c>
      <c r="B727" s="13" t="s">
        <v>21</v>
      </c>
      <c r="C727" s="24" t="s">
        <v>30</v>
      </c>
      <c r="D727" s="40" t="s">
        <v>1078</v>
      </c>
      <c r="E727" s="43" t="s">
        <v>544</v>
      </c>
      <c r="F727" s="47" t="s">
        <v>581</v>
      </c>
      <c r="G727" s="105">
        <v>9785912824388</v>
      </c>
      <c r="H727" s="64">
        <v>26</v>
      </c>
      <c r="I727" s="68">
        <f t="shared" si="358"/>
        <v>13</v>
      </c>
      <c r="J727" s="74" t="s">
        <v>811</v>
      </c>
      <c r="K727" s="85">
        <v>100</v>
      </c>
      <c r="L727" s="110"/>
      <c r="M727" s="98">
        <f t="shared" si="359"/>
        <v>0</v>
      </c>
      <c r="N727" s="51">
        <f t="shared" si="360"/>
        <v>0</v>
      </c>
      <c r="O727" s="51">
        <v>4903000000</v>
      </c>
      <c r="P727" s="51">
        <f t="shared" si="361"/>
        <v>0</v>
      </c>
      <c r="Q727" s="215">
        <f t="shared" si="362"/>
        <v>0</v>
      </c>
      <c r="S727" s="51"/>
      <c r="T727" s="51"/>
    </row>
    <row r="728" spans="1:20" s="2" customFormat="1" ht="111.75" customHeight="1" x14ac:dyDescent="0.25">
      <c r="A728" s="5">
        <f t="shared" si="363"/>
        <v>27</v>
      </c>
      <c r="B728" s="13" t="s">
        <v>21</v>
      </c>
      <c r="C728" s="24" t="s">
        <v>30</v>
      </c>
      <c r="D728" s="40" t="s">
        <v>441</v>
      </c>
      <c r="E728" s="43" t="s">
        <v>544</v>
      </c>
      <c r="F728" s="47" t="s">
        <v>581</v>
      </c>
      <c r="G728" s="105">
        <v>9785912825620</v>
      </c>
      <c r="H728" s="64">
        <v>26</v>
      </c>
      <c r="I728" s="68">
        <f t="shared" si="358"/>
        <v>13</v>
      </c>
      <c r="J728" s="74" t="s">
        <v>1100</v>
      </c>
      <c r="K728" s="85">
        <v>100</v>
      </c>
      <c r="L728" s="110"/>
      <c r="M728" s="98">
        <f t="shared" si="359"/>
        <v>0</v>
      </c>
      <c r="N728" s="51">
        <f t="shared" si="360"/>
        <v>0</v>
      </c>
      <c r="O728" s="51">
        <v>4903000000</v>
      </c>
      <c r="P728" s="51">
        <f t="shared" si="361"/>
        <v>0</v>
      </c>
      <c r="Q728" s="215">
        <f t="shared" si="362"/>
        <v>0</v>
      </c>
      <c r="S728" s="51"/>
      <c r="T728" s="51"/>
    </row>
    <row r="729" spans="1:20" s="2" customFormat="1" ht="111.75" customHeight="1" x14ac:dyDescent="0.25">
      <c r="A729" s="5">
        <f t="shared" si="363"/>
        <v>28</v>
      </c>
      <c r="B729" s="13" t="s">
        <v>21</v>
      </c>
      <c r="C729" s="24" t="s">
        <v>30</v>
      </c>
      <c r="D729" s="40" t="s">
        <v>442</v>
      </c>
      <c r="E729" s="43" t="s">
        <v>544</v>
      </c>
      <c r="F729" s="47" t="s">
        <v>581</v>
      </c>
      <c r="G729" s="105">
        <v>9785912824395</v>
      </c>
      <c r="H729" s="64">
        <v>26</v>
      </c>
      <c r="I729" s="68">
        <f t="shared" si="358"/>
        <v>13</v>
      </c>
      <c r="J729" s="74" t="s">
        <v>811</v>
      </c>
      <c r="K729" s="85">
        <v>100</v>
      </c>
      <c r="L729" s="110"/>
      <c r="M729" s="98">
        <f t="shared" si="359"/>
        <v>0</v>
      </c>
      <c r="N729" s="51">
        <f t="shared" si="360"/>
        <v>0</v>
      </c>
      <c r="O729" s="51">
        <v>4903000000</v>
      </c>
      <c r="P729" s="51">
        <f t="shared" si="361"/>
        <v>0</v>
      </c>
      <c r="Q729" s="215">
        <f t="shared" si="362"/>
        <v>0</v>
      </c>
      <c r="S729" s="51"/>
      <c r="T729" s="51"/>
    </row>
    <row r="730" spans="1:20" s="2" customFormat="1" ht="111.75" customHeight="1" x14ac:dyDescent="0.25">
      <c r="A730" s="5">
        <f t="shared" si="363"/>
        <v>29</v>
      </c>
      <c r="B730" s="13"/>
      <c r="C730" s="24" t="s">
        <v>30</v>
      </c>
      <c r="D730" s="40" t="s">
        <v>443</v>
      </c>
      <c r="E730" s="43" t="s">
        <v>544</v>
      </c>
      <c r="F730" s="47"/>
      <c r="G730" s="105">
        <v>9785912826160</v>
      </c>
      <c r="H730" s="64">
        <v>26</v>
      </c>
      <c r="I730" s="68">
        <f>ROUND((100-$L$4)/100*H730,1)</f>
        <v>13</v>
      </c>
      <c r="J730" s="74" t="s">
        <v>1100</v>
      </c>
      <c r="K730" s="85">
        <v>100</v>
      </c>
      <c r="L730" s="110"/>
      <c r="M730" s="98">
        <f t="shared" si="359"/>
        <v>0</v>
      </c>
      <c r="N730" s="51">
        <f t="shared" si="360"/>
        <v>0</v>
      </c>
      <c r="O730" s="51">
        <v>4903000000</v>
      </c>
      <c r="P730" s="51">
        <f t="shared" si="361"/>
        <v>0</v>
      </c>
      <c r="Q730" s="215">
        <f t="shared" si="362"/>
        <v>0</v>
      </c>
      <c r="S730" s="51"/>
      <c r="T730" s="51"/>
    </row>
    <row r="731" spans="1:20" s="9" customFormat="1" ht="111.75" customHeight="1" x14ac:dyDescent="0.25">
      <c r="A731" s="5">
        <f t="shared" si="363"/>
        <v>30</v>
      </c>
      <c r="B731" s="13" t="s">
        <v>21</v>
      </c>
      <c r="C731" s="24" t="s">
        <v>30</v>
      </c>
      <c r="D731" s="40" t="s">
        <v>444</v>
      </c>
      <c r="E731" s="43" t="s">
        <v>544</v>
      </c>
      <c r="F731" s="47" t="s">
        <v>581</v>
      </c>
      <c r="G731" s="105">
        <v>9785912828775</v>
      </c>
      <c r="H731" s="64">
        <v>26</v>
      </c>
      <c r="I731" s="68">
        <f t="shared" si="358"/>
        <v>13</v>
      </c>
      <c r="J731" s="74" t="s">
        <v>623</v>
      </c>
      <c r="K731" s="85">
        <v>100</v>
      </c>
      <c r="L731" s="110"/>
      <c r="M731" s="98">
        <f t="shared" si="359"/>
        <v>0</v>
      </c>
      <c r="N731" s="51">
        <f t="shared" si="360"/>
        <v>0</v>
      </c>
      <c r="O731" s="51">
        <v>4903000000</v>
      </c>
      <c r="P731" s="51">
        <f t="shared" si="361"/>
        <v>0</v>
      </c>
      <c r="Q731" s="215">
        <f t="shared" si="362"/>
        <v>0</v>
      </c>
      <c r="S731" s="169"/>
      <c r="T731" s="169"/>
    </row>
    <row r="732" spans="1:20" s="2" customFormat="1" ht="40.15" customHeight="1" x14ac:dyDescent="0.25">
      <c r="A732" s="237" t="s">
        <v>706</v>
      </c>
      <c r="B732" s="238"/>
      <c r="C732" s="238"/>
      <c r="D732" s="238"/>
      <c r="E732" s="108"/>
      <c r="F732" s="239" t="s">
        <v>707</v>
      </c>
      <c r="G732" s="239"/>
      <c r="H732" s="239"/>
      <c r="I732" s="239"/>
      <c r="J732" s="239"/>
      <c r="K732" s="240"/>
      <c r="L732" s="94"/>
      <c r="M732" s="98"/>
      <c r="N732" s="51"/>
      <c r="O732" s="51"/>
      <c r="P732" s="51"/>
      <c r="Q732" s="51"/>
      <c r="S732" s="51"/>
      <c r="T732" s="51"/>
    </row>
    <row r="733" spans="1:20" s="2" customFormat="1" ht="111.75" customHeight="1" x14ac:dyDescent="0.25">
      <c r="A733" s="5">
        <f>A670+1</f>
        <v>2</v>
      </c>
      <c r="B733" s="13" t="s">
        <v>22</v>
      </c>
      <c r="C733" s="24" t="s">
        <v>30</v>
      </c>
      <c r="D733" s="34" t="s">
        <v>917</v>
      </c>
      <c r="E733" s="27"/>
      <c r="F733" s="47"/>
      <c r="G733" s="105">
        <v>9785912827204</v>
      </c>
      <c r="H733" s="64">
        <v>29</v>
      </c>
      <c r="I733" s="68">
        <f>ROUND((100-$L$4)/100*H733,1)</f>
        <v>14.5</v>
      </c>
      <c r="J733" s="74" t="s">
        <v>811</v>
      </c>
      <c r="K733" s="85">
        <v>100</v>
      </c>
      <c r="L733" s="110"/>
      <c r="M733" s="98">
        <f>L733*I733</f>
        <v>0</v>
      </c>
      <c r="N733" s="51">
        <f>L733*2.3/100</f>
        <v>0</v>
      </c>
      <c r="O733" s="51">
        <v>4903000000</v>
      </c>
      <c r="P733" s="51">
        <f>TRUNC(L733/K733,0)*K733</f>
        <v>0</v>
      </c>
      <c r="Q733" s="215">
        <f>L733-P733</f>
        <v>0</v>
      </c>
      <c r="S733" s="51"/>
      <c r="T733" s="51"/>
    </row>
    <row r="734" spans="1:20" s="2" customFormat="1" ht="111.75" customHeight="1" x14ac:dyDescent="0.25">
      <c r="A734" s="5">
        <f t="shared" ref="A734:A756" si="379">A733+1</f>
        <v>3</v>
      </c>
      <c r="B734" s="13" t="s">
        <v>22</v>
      </c>
      <c r="C734" s="24" t="s">
        <v>30</v>
      </c>
      <c r="D734" s="34" t="s">
        <v>401</v>
      </c>
      <c r="E734" s="43" t="s">
        <v>544</v>
      </c>
      <c r="F734" s="47" t="s">
        <v>1087</v>
      </c>
      <c r="G734" s="105">
        <v>9785000336687</v>
      </c>
      <c r="H734" s="64">
        <v>29</v>
      </c>
      <c r="I734" s="68">
        <f>ROUND((100-$L$4)/100*H734,1)</f>
        <v>14.5</v>
      </c>
      <c r="J734" s="74" t="s">
        <v>811</v>
      </c>
      <c r="K734" s="85">
        <v>100</v>
      </c>
      <c r="L734" s="110"/>
      <c r="M734" s="98">
        <f t="shared" ref="M734:M754" si="380">L734*I734</f>
        <v>0</v>
      </c>
      <c r="N734" s="51">
        <f t="shared" ref="N734:N754" si="381">L734*2.2/100</f>
        <v>0</v>
      </c>
      <c r="O734" s="51">
        <v>4903000000</v>
      </c>
      <c r="P734" s="51">
        <f t="shared" ref="P734:P756" si="382">TRUNC(L734/K734,0)*K734</f>
        <v>0</v>
      </c>
      <c r="Q734" s="215">
        <f t="shared" ref="Q734:Q756" si="383">L734-P734</f>
        <v>0</v>
      </c>
      <c r="S734" s="51"/>
      <c r="T734" s="51"/>
    </row>
    <row r="735" spans="1:20" s="2" customFormat="1" ht="111.75" customHeight="1" x14ac:dyDescent="0.25">
      <c r="A735" s="5">
        <f t="shared" si="379"/>
        <v>4</v>
      </c>
      <c r="B735" s="13"/>
      <c r="C735" s="23"/>
      <c r="D735" s="34" t="s">
        <v>445</v>
      </c>
      <c r="E735" s="44"/>
      <c r="F735" s="47"/>
      <c r="G735" s="105">
        <v>9785912822766</v>
      </c>
      <c r="H735" s="64">
        <v>29</v>
      </c>
      <c r="I735" s="68">
        <f>ROUND((100-$L$4)/100*H735,1)</f>
        <v>14.5</v>
      </c>
      <c r="J735" s="74"/>
      <c r="K735" s="85">
        <v>100</v>
      </c>
      <c r="L735" s="110"/>
      <c r="M735" s="98">
        <f t="shared" si="380"/>
        <v>0</v>
      </c>
      <c r="N735" s="51">
        <f t="shared" si="381"/>
        <v>0</v>
      </c>
      <c r="O735" s="51">
        <v>4903000000</v>
      </c>
      <c r="P735" s="51">
        <f t="shared" si="382"/>
        <v>0</v>
      </c>
      <c r="Q735" s="215">
        <f t="shared" si="383"/>
        <v>0</v>
      </c>
      <c r="S735" s="51"/>
      <c r="T735" s="51"/>
    </row>
    <row r="736" spans="1:20" s="2" customFormat="1" ht="111.75" customHeight="1" x14ac:dyDescent="0.25">
      <c r="A736" s="5">
        <f t="shared" si="379"/>
        <v>5</v>
      </c>
      <c r="B736" s="13" t="s">
        <v>22</v>
      </c>
      <c r="C736" s="23"/>
      <c r="D736" s="34" t="s">
        <v>446</v>
      </c>
      <c r="E736" s="27"/>
      <c r="F736" s="47" t="s">
        <v>581</v>
      </c>
      <c r="G736" s="105">
        <v>9785000337172</v>
      </c>
      <c r="H736" s="64">
        <v>29</v>
      </c>
      <c r="I736" s="68">
        <f t="shared" ref="I736:I752" si="384">ROUND((100-$L$4)/100*H736,1)</f>
        <v>14.5</v>
      </c>
      <c r="J736" s="74" t="s">
        <v>625</v>
      </c>
      <c r="K736" s="85">
        <v>100</v>
      </c>
      <c r="L736" s="110"/>
      <c r="M736" s="98">
        <f t="shared" si="380"/>
        <v>0</v>
      </c>
      <c r="N736" s="51">
        <f t="shared" si="381"/>
        <v>0</v>
      </c>
      <c r="O736" s="51">
        <v>4903000000</v>
      </c>
      <c r="P736" s="51">
        <f t="shared" si="382"/>
        <v>0</v>
      </c>
      <c r="Q736" s="215">
        <f t="shared" si="383"/>
        <v>0</v>
      </c>
      <c r="S736" s="51"/>
      <c r="T736" s="51"/>
    </row>
    <row r="737" spans="1:20" s="2" customFormat="1" ht="111.75" customHeight="1" x14ac:dyDescent="0.25">
      <c r="A737" s="5">
        <f t="shared" si="379"/>
        <v>6</v>
      </c>
      <c r="B737" s="13" t="s">
        <v>22</v>
      </c>
      <c r="C737" s="24" t="s">
        <v>30</v>
      </c>
      <c r="D737" s="34" t="s">
        <v>916</v>
      </c>
      <c r="E737" s="27"/>
      <c r="F737" s="47" t="s">
        <v>581</v>
      </c>
      <c r="G737" s="105">
        <v>9785912825545</v>
      </c>
      <c r="H737" s="64">
        <v>29</v>
      </c>
      <c r="I737" s="68">
        <f t="shared" si="384"/>
        <v>14.5</v>
      </c>
      <c r="J737" s="74" t="s">
        <v>811</v>
      </c>
      <c r="K737" s="85">
        <v>100</v>
      </c>
      <c r="L737" s="110"/>
      <c r="M737" s="98">
        <f>L737*I737</f>
        <v>0</v>
      </c>
      <c r="N737" s="51">
        <f>L737*2.2/100</f>
        <v>0</v>
      </c>
      <c r="O737" s="51">
        <v>4903000000</v>
      </c>
      <c r="P737" s="51">
        <f t="shared" si="382"/>
        <v>0</v>
      </c>
      <c r="Q737" s="215">
        <f t="shared" si="383"/>
        <v>0</v>
      </c>
      <c r="S737" s="51"/>
      <c r="T737" s="51"/>
    </row>
    <row r="738" spans="1:20" s="2" customFormat="1" ht="111.75" customHeight="1" x14ac:dyDescent="0.25">
      <c r="A738" s="5">
        <f t="shared" si="379"/>
        <v>7</v>
      </c>
      <c r="B738" s="13" t="s">
        <v>22</v>
      </c>
      <c r="C738" s="24" t="s">
        <v>30</v>
      </c>
      <c r="D738" s="34" t="s">
        <v>409</v>
      </c>
      <c r="E738" s="44"/>
      <c r="F738" s="47" t="s">
        <v>581</v>
      </c>
      <c r="G738" s="105">
        <v>9785912827365</v>
      </c>
      <c r="H738" s="64">
        <v>29</v>
      </c>
      <c r="I738" s="68">
        <f t="shared" si="384"/>
        <v>14.5</v>
      </c>
      <c r="J738" s="74" t="s">
        <v>811</v>
      </c>
      <c r="K738" s="85">
        <v>100</v>
      </c>
      <c r="L738" s="110"/>
      <c r="M738" s="98">
        <f>L738*I738</f>
        <v>0</v>
      </c>
      <c r="N738" s="51">
        <f>L738*2.3/100</f>
        <v>0</v>
      </c>
      <c r="O738" s="51">
        <v>4903000000</v>
      </c>
      <c r="P738" s="51">
        <f t="shared" si="382"/>
        <v>0</v>
      </c>
      <c r="Q738" s="215">
        <f t="shared" si="383"/>
        <v>0</v>
      </c>
      <c r="S738" s="51"/>
      <c r="T738" s="51"/>
    </row>
    <row r="739" spans="1:20" s="2" customFormat="1" ht="111.75" customHeight="1" x14ac:dyDescent="0.25">
      <c r="A739" s="5">
        <f t="shared" si="379"/>
        <v>8</v>
      </c>
      <c r="B739" s="13" t="s">
        <v>22</v>
      </c>
      <c r="C739" s="24" t="s">
        <v>30</v>
      </c>
      <c r="D739" s="34" t="s">
        <v>447</v>
      </c>
      <c r="E739" s="27"/>
      <c r="F739" s="47" t="s">
        <v>581</v>
      </c>
      <c r="G739" s="105">
        <v>9785000337189</v>
      </c>
      <c r="H739" s="64">
        <v>29</v>
      </c>
      <c r="I739" s="68">
        <f t="shared" si="384"/>
        <v>14.5</v>
      </c>
      <c r="J739" s="74" t="s">
        <v>1146</v>
      </c>
      <c r="K739" s="85">
        <v>100</v>
      </c>
      <c r="L739" s="110"/>
      <c r="M739" s="98">
        <f t="shared" si="380"/>
        <v>0</v>
      </c>
      <c r="N739" s="51">
        <f>L739*2.2/100</f>
        <v>0</v>
      </c>
      <c r="O739" s="51">
        <v>4903000000</v>
      </c>
      <c r="P739" s="51">
        <f t="shared" si="382"/>
        <v>0</v>
      </c>
      <c r="Q739" s="215">
        <f t="shared" si="383"/>
        <v>0</v>
      </c>
      <c r="S739" s="51"/>
      <c r="T739" s="51"/>
    </row>
    <row r="740" spans="1:20" s="2" customFormat="1" ht="111.75" customHeight="1" x14ac:dyDescent="0.25">
      <c r="A740" s="5">
        <f t="shared" si="379"/>
        <v>9</v>
      </c>
      <c r="B740" s="13"/>
      <c r="C740" s="24" t="s">
        <v>30</v>
      </c>
      <c r="D740" s="34" t="s">
        <v>448</v>
      </c>
      <c r="E740" s="27"/>
      <c r="F740" s="47" t="s">
        <v>581</v>
      </c>
      <c r="G740" s="105">
        <v>9785000335864</v>
      </c>
      <c r="H740" s="64">
        <v>29</v>
      </c>
      <c r="I740" s="68">
        <f>ROUND((100-$L$4)/100*H740,1)</f>
        <v>14.5</v>
      </c>
      <c r="J740" s="74" t="s">
        <v>623</v>
      </c>
      <c r="K740" s="85">
        <v>100</v>
      </c>
      <c r="L740" s="110"/>
      <c r="M740" s="98">
        <f t="shared" si="380"/>
        <v>0</v>
      </c>
      <c r="N740" s="51">
        <f t="shared" si="381"/>
        <v>0</v>
      </c>
      <c r="O740" s="51">
        <v>4903000000</v>
      </c>
      <c r="P740" s="51">
        <f t="shared" si="382"/>
        <v>0</v>
      </c>
      <c r="Q740" s="215">
        <f t="shared" si="383"/>
        <v>0</v>
      </c>
      <c r="S740" s="51"/>
      <c r="T740" s="51"/>
    </row>
    <row r="741" spans="1:20" s="2" customFormat="1" ht="111.75" customHeight="1" x14ac:dyDescent="0.25">
      <c r="A741" s="5">
        <f t="shared" si="379"/>
        <v>10</v>
      </c>
      <c r="B741" s="13" t="s">
        <v>22</v>
      </c>
      <c r="C741" s="23"/>
      <c r="D741" s="34" t="s">
        <v>449</v>
      </c>
      <c r="E741" s="27"/>
      <c r="F741" s="47" t="s">
        <v>581</v>
      </c>
      <c r="G741" s="105">
        <v>9785912823091</v>
      </c>
      <c r="H741" s="64">
        <v>29</v>
      </c>
      <c r="I741" s="68">
        <f t="shared" si="384"/>
        <v>14.5</v>
      </c>
      <c r="J741" s="74" t="s">
        <v>625</v>
      </c>
      <c r="K741" s="85">
        <v>100</v>
      </c>
      <c r="L741" s="110"/>
      <c r="M741" s="98">
        <f t="shared" si="380"/>
        <v>0</v>
      </c>
      <c r="N741" s="51">
        <f t="shared" si="381"/>
        <v>0</v>
      </c>
      <c r="O741" s="51">
        <v>4903000000</v>
      </c>
      <c r="P741" s="51">
        <f t="shared" si="382"/>
        <v>0</v>
      </c>
      <c r="Q741" s="215">
        <f t="shared" si="383"/>
        <v>0</v>
      </c>
      <c r="S741" s="51"/>
      <c r="T741" s="51"/>
    </row>
    <row r="742" spans="1:20" s="2" customFormat="1" ht="111.75" customHeight="1" x14ac:dyDescent="0.25">
      <c r="A742" s="5">
        <f t="shared" si="379"/>
        <v>11</v>
      </c>
      <c r="B742" s="13" t="s">
        <v>22</v>
      </c>
      <c r="C742" s="23"/>
      <c r="D742" s="34" t="s">
        <v>450</v>
      </c>
      <c r="E742" s="27"/>
      <c r="F742" s="47" t="s">
        <v>582</v>
      </c>
      <c r="G742" s="105">
        <v>9785000336717</v>
      </c>
      <c r="H742" s="64">
        <v>29</v>
      </c>
      <c r="I742" s="68">
        <f t="shared" si="384"/>
        <v>14.5</v>
      </c>
      <c r="J742" s="74" t="s">
        <v>626</v>
      </c>
      <c r="K742" s="85">
        <v>100</v>
      </c>
      <c r="L742" s="110"/>
      <c r="M742" s="98">
        <f t="shared" si="380"/>
        <v>0</v>
      </c>
      <c r="N742" s="51">
        <f t="shared" si="381"/>
        <v>0</v>
      </c>
      <c r="O742" s="51">
        <v>4903000000</v>
      </c>
      <c r="P742" s="51">
        <f t="shared" si="382"/>
        <v>0</v>
      </c>
      <c r="Q742" s="215">
        <f t="shared" si="383"/>
        <v>0</v>
      </c>
      <c r="S742" s="51"/>
      <c r="T742" s="51"/>
    </row>
    <row r="743" spans="1:20" s="2" customFormat="1" ht="111.75" customHeight="1" x14ac:dyDescent="0.25">
      <c r="A743" s="5">
        <f t="shared" si="379"/>
        <v>12</v>
      </c>
      <c r="B743" s="13" t="s">
        <v>22</v>
      </c>
      <c r="C743" s="23"/>
      <c r="D743" s="34" t="s">
        <v>376</v>
      </c>
      <c r="E743" s="27"/>
      <c r="F743" s="47"/>
      <c r="G743" s="105">
        <v>9785000337165</v>
      </c>
      <c r="H743" s="64">
        <v>29</v>
      </c>
      <c r="I743" s="68">
        <f>ROUND((100-$L$4)/100*H743,1)</f>
        <v>14.5</v>
      </c>
      <c r="J743" s="74" t="s">
        <v>625</v>
      </c>
      <c r="K743" s="85">
        <v>100</v>
      </c>
      <c r="L743" s="110"/>
      <c r="M743" s="98">
        <f>L743*I743</f>
        <v>0</v>
      </c>
      <c r="N743" s="51">
        <f>L743*2.2/100</f>
        <v>0</v>
      </c>
      <c r="O743" s="51">
        <v>4903000000</v>
      </c>
      <c r="P743" s="51">
        <f>TRUNC(L743/K743,0)*K743</f>
        <v>0</v>
      </c>
      <c r="Q743" s="215">
        <f>L743-P743</f>
        <v>0</v>
      </c>
      <c r="S743" s="51"/>
      <c r="T743" s="51"/>
    </row>
    <row r="744" spans="1:20" s="2" customFormat="1" ht="111.75" customHeight="1" x14ac:dyDescent="0.25">
      <c r="A744" s="5">
        <f t="shared" si="379"/>
        <v>13</v>
      </c>
      <c r="B744" s="13" t="s">
        <v>22</v>
      </c>
      <c r="C744" s="24" t="s">
        <v>30</v>
      </c>
      <c r="D744" s="34" t="s">
        <v>430</v>
      </c>
      <c r="E744" s="43" t="s">
        <v>544</v>
      </c>
      <c r="F744" s="47" t="s">
        <v>581</v>
      </c>
      <c r="G744" s="105">
        <v>9785000337196</v>
      </c>
      <c r="H744" s="64">
        <v>29</v>
      </c>
      <c r="I744" s="68">
        <f t="shared" si="384"/>
        <v>14.5</v>
      </c>
      <c r="J744" s="74" t="s">
        <v>1146</v>
      </c>
      <c r="K744" s="85">
        <v>100</v>
      </c>
      <c r="L744" s="110"/>
      <c r="M744" s="98">
        <f t="shared" si="380"/>
        <v>0</v>
      </c>
      <c r="N744" s="51">
        <f t="shared" si="381"/>
        <v>0</v>
      </c>
      <c r="O744" s="51">
        <v>4903000000</v>
      </c>
      <c r="P744" s="51">
        <f t="shared" si="382"/>
        <v>0</v>
      </c>
      <c r="Q744" s="215">
        <f t="shared" si="383"/>
        <v>0</v>
      </c>
      <c r="S744" s="51"/>
      <c r="T744" s="51"/>
    </row>
    <row r="745" spans="1:20" s="2" customFormat="1" ht="111.75" customHeight="1" x14ac:dyDescent="0.25">
      <c r="A745" s="5">
        <f t="shared" si="379"/>
        <v>14</v>
      </c>
      <c r="B745" s="13" t="s">
        <v>22</v>
      </c>
      <c r="C745" s="24" t="s">
        <v>30</v>
      </c>
      <c r="D745" s="34" t="s">
        <v>912</v>
      </c>
      <c r="E745" s="27"/>
      <c r="F745" s="47" t="s">
        <v>1088</v>
      </c>
      <c r="G745" s="105">
        <v>9785000335871</v>
      </c>
      <c r="H745" s="64">
        <v>29</v>
      </c>
      <c r="I745" s="68">
        <f t="shared" si="384"/>
        <v>14.5</v>
      </c>
      <c r="J745" s="74" t="s">
        <v>811</v>
      </c>
      <c r="K745" s="85">
        <v>100</v>
      </c>
      <c r="L745" s="110"/>
      <c r="M745" s="98">
        <f t="shared" si="380"/>
        <v>0</v>
      </c>
      <c r="N745" s="51">
        <f t="shared" si="381"/>
        <v>0</v>
      </c>
      <c r="O745" s="51">
        <v>4903000000</v>
      </c>
      <c r="P745" s="51">
        <f t="shared" si="382"/>
        <v>0</v>
      </c>
      <c r="Q745" s="215">
        <f t="shared" si="383"/>
        <v>0</v>
      </c>
      <c r="S745" s="51"/>
      <c r="T745" s="51"/>
    </row>
    <row r="746" spans="1:20" s="2" customFormat="1" ht="111.75" customHeight="1" x14ac:dyDescent="0.25">
      <c r="A746" s="5">
        <f t="shared" si="379"/>
        <v>15</v>
      </c>
      <c r="B746" s="13"/>
      <c r="C746" s="24" t="s">
        <v>30</v>
      </c>
      <c r="D746" s="34" t="s">
        <v>452</v>
      </c>
      <c r="E746" s="27"/>
      <c r="F746" s="47" t="s">
        <v>1088</v>
      </c>
      <c r="G746" s="105">
        <v>9785000335888</v>
      </c>
      <c r="H746" s="64">
        <v>29</v>
      </c>
      <c r="I746" s="68">
        <f>ROUND((100-$L$4)/100*H746,1)</f>
        <v>14.5</v>
      </c>
      <c r="J746" s="74" t="s">
        <v>623</v>
      </c>
      <c r="K746" s="85">
        <v>100</v>
      </c>
      <c r="L746" s="110"/>
      <c r="M746" s="98">
        <f t="shared" si="380"/>
        <v>0</v>
      </c>
      <c r="N746" s="51">
        <f t="shared" si="381"/>
        <v>0</v>
      </c>
      <c r="O746" s="51">
        <v>4903000000</v>
      </c>
      <c r="P746" s="51">
        <f t="shared" si="382"/>
        <v>0</v>
      </c>
      <c r="Q746" s="215">
        <f t="shared" si="383"/>
        <v>0</v>
      </c>
      <c r="S746" s="51"/>
      <c r="T746" s="51"/>
    </row>
    <row r="747" spans="1:20" s="2" customFormat="1" ht="111.75" customHeight="1" x14ac:dyDescent="0.25">
      <c r="A747" s="5">
        <f t="shared" si="379"/>
        <v>16</v>
      </c>
      <c r="B747" s="13" t="s">
        <v>22</v>
      </c>
      <c r="C747" s="23"/>
      <c r="D747" s="34" t="s">
        <v>453</v>
      </c>
      <c r="E747" s="27"/>
      <c r="F747" s="47" t="s">
        <v>1088</v>
      </c>
      <c r="G747" s="105">
        <v>9785000336694</v>
      </c>
      <c r="H747" s="64">
        <v>29</v>
      </c>
      <c r="I747" s="68">
        <f t="shared" si="384"/>
        <v>14.5</v>
      </c>
      <c r="J747" s="74" t="s">
        <v>626</v>
      </c>
      <c r="K747" s="85">
        <v>100</v>
      </c>
      <c r="L747" s="110"/>
      <c r="M747" s="98">
        <f t="shared" si="380"/>
        <v>0</v>
      </c>
      <c r="N747" s="51">
        <f t="shared" si="381"/>
        <v>0</v>
      </c>
      <c r="O747" s="51">
        <v>4903000000</v>
      </c>
      <c r="P747" s="51">
        <f t="shared" si="382"/>
        <v>0</v>
      </c>
      <c r="Q747" s="215">
        <f t="shared" si="383"/>
        <v>0</v>
      </c>
      <c r="S747" s="51"/>
      <c r="T747" s="51"/>
    </row>
    <row r="748" spans="1:20" s="2" customFormat="1" ht="111.75" customHeight="1" x14ac:dyDescent="0.25">
      <c r="A748" s="5">
        <f t="shared" si="379"/>
        <v>17</v>
      </c>
      <c r="B748" s="13" t="s">
        <v>22</v>
      </c>
      <c r="C748" s="24" t="s">
        <v>30</v>
      </c>
      <c r="D748" s="34" t="s">
        <v>913</v>
      </c>
      <c r="E748" s="27"/>
      <c r="F748" s="47" t="s">
        <v>1088</v>
      </c>
      <c r="G748" s="105">
        <v>9785000335895</v>
      </c>
      <c r="H748" s="64">
        <v>29</v>
      </c>
      <c r="I748" s="68">
        <f t="shared" si="384"/>
        <v>14.5</v>
      </c>
      <c r="J748" s="74" t="s">
        <v>811</v>
      </c>
      <c r="K748" s="85">
        <v>100</v>
      </c>
      <c r="L748" s="110"/>
      <c r="M748" s="98">
        <f t="shared" si="380"/>
        <v>0</v>
      </c>
      <c r="N748" s="51">
        <f t="shared" si="381"/>
        <v>0</v>
      </c>
      <c r="O748" s="51">
        <v>4903000000</v>
      </c>
      <c r="P748" s="51">
        <f t="shared" si="382"/>
        <v>0</v>
      </c>
      <c r="Q748" s="215">
        <f t="shared" si="383"/>
        <v>0</v>
      </c>
      <c r="S748" s="51"/>
      <c r="T748" s="51"/>
    </row>
    <row r="749" spans="1:20" s="2" customFormat="1" ht="111.75" customHeight="1" x14ac:dyDescent="0.25">
      <c r="A749" s="5">
        <f t="shared" si="379"/>
        <v>18</v>
      </c>
      <c r="B749" s="13" t="s">
        <v>22</v>
      </c>
      <c r="C749" s="24" t="s">
        <v>30</v>
      </c>
      <c r="D749" s="34" t="s">
        <v>914</v>
      </c>
      <c r="E749" s="27"/>
      <c r="F749" s="47" t="s">
        <v>1088</v>
      </c>
      <c r="G749" s="105">
        <v>9785000335918</v>
      </c>
      <c r="H749" s="64">
        <v>29</v>
      </c>
      <c r="I749" s="68">
        <f t="shared" si="384"/>
        <v>14.5</v>
      </c>
      <c r="J749" s="74" t="s">
        <v>811</v>
      </c>
      <c r="K749" s="85">
        <v>100</v>
      </c>
      <c r="L749" s="110"/>
      <c r="M749" s="98">
        <f t="shared" si="380"/>
        <v>0</v>
      </c>
      <c r="N749" s="51">
        <f t="shared" si="381"/>
        <v>0</v>
      </c>
      <c r="O749" s="51">
        <v>4903000000</v>
      </c>
      <c r="P749" s="51">
        <f t="shared" si="382"/>
        <v>0</v>
      </c>
      <c r="Q749" s="215">
        <f t="shared" si="383"/>
        <v>0</v>
      </c>
      <c r="S749" s="51"/>
      <c r="T749" s="51"/>
    </row>
    <row r="750" spans="1:20" s="2" customFormat="1" ht="111.75" customHeight="1" x14ac:dyDescent="0.25">
      <c r="A750" s="5">
        <f t="shared" si="379"/>
        <v>19</v>
      </c>
      <c r="B750" s="13"/>
      <c r="C750" s="24" t="s">
        <v>30</v>
      </c>
      <c r="D750" s="34" t="s">
        <v>454</v>
      </c>
      <c r="E750" s="43" t="s">
        <v>544</v>
      </c>
      <c r="F750" s="47" t="s">
        <v>1088</v>
      </c>
      <c r="G750" s="105">
        <v>9785000335901</v>
      </c>
      <c r="H750" s="64">
        <v>29</v>
      </c>
      <c r="I750" s="68">
        <f>ROUND((100-$L$4)/100*H750,1)</f>
        <v>14.5</v>
      </c>
      <c r="J750" s="74" t="s">
        <v>623</v>
      </c>
      <c r="K750" s="85">
        <v>100</v>
      </c>
      <c r="L750" s="110"/>
      <c r="M750" s="98">
        <f t="shared" si="380"/>
        <v>0</v>
      </c>
      <c r="N750" s="51">
        <f>L750*2.2/100</f>
        <v>0</v>
      </c>
      <c r="O750" s="51">
        <v>4903000000</v>
      </c>
      <c r="P750" s="51">
        <f t="shared" si="382"/>
        <v>0</v>
      </c>
      <c r="Q750" s="215">
        <f t="shared" si="383"/>
        <v>0</v>
      </c>
      <c r="S750" s="51"/>
      <c r="T750" s="51"/>
    </row>
    <row r="751" spans="1:20" s="2" customFormat="1" ht="111.75" customHeight="1" x14ac:dyDescent="0.25">
      <c r="A751" s="5">
        <f t="shared" si="379"/>
        <v>20</v>
      </c>
      <c r="B751" s="13"/>
      <c r="C751" s="24"/>
      <c r="D751" s="34" t="s">
        <v>1156</v>
      </c>
      <c r="E751" s="44"/>
      <c r="F751" s="47" t="s">
        <v>581</v>
      </c>
      <c r="G751" s="105">
        <v>9785000336700</v>
      </c>
      <c r="H751" s="64">
        <v>29</v>
      </c>
      <c r="I751" s="68">
        <f t="shared" ref="I751" si="385">ROUND((100-$L$4)/100*H751,1)</f>
        <v>14.5</v>
      </c>
      <c r="J751" s="74" t="s">
        <v>811</v>
      </c>
      <c r="K751" s="85">
        <v>100</v>
      </c>
      <c r="L751" s="110"/>
      <c r="M751" s="98">
        <f>L751*I751</f>
        <v>0</v>
      </c>
      <c r="N751" s="51">
        <f>L751*2.3/100</f>
        <v>0</v>
      </c>
      <c r="O751" s="51">
        <v>4903000000</v>
      </c>
      <c r="P751" s="51"/>
      <c r="Q751" s="215"/>
      <c r="S751" s="51"/>
      <c r="T751" s="51"/>
    </row>
    <row r="752" spans="1:20" s="2" customFormat="1" ht="111.75" customHeight="1" x14ac:dyDescent="0.25">
      <c r="A752" s="5">
        <f t="shared" si="379"/>
        <v>21</v>
      </c>
      <c r="B752" s="13" t="s">
        <v>22</v>
      </c>
      <c r="C752" s="23"/>
      <c r="D752" s="34" t="s">
        <v>455</v>
      </c>
      <c r="F752" s="47" t="s">
        <v>583</v>
      </c>
      <c r="G752" s="105">
        <v>9785000336724</v>
      </c>
      <c r="H752" s="64">
        <v>29</v>
      </c>
      <c r="I752" s="68">
        <f t="shared" si="384"/>
        <v>14.5</v>
      </c>
      <c r="J752" s="74" t="s">
        <v>626</v>
      </c>
      <c r="K752" s="85">
        <v>100</v>
      </c>
      <c r="L752" s="110"/>
      <c r="M752" s="98">
        <f t="shared" si="380"/>
        <v>0</v>
      </c>
      <c r="N752" s="51">
        <f>L752*2.2/100</f>
        <v>0</v>
      </c>
      <c r="O752" s="51">
        <v>4903000000</v>
      </c>
      <c r="P752" s="51">
        <f t="shared" si="382"/>
        <v>0</v>
      </c>
      <c r="Q752" s="215">
        <f t="shared" si="383"/>
        <v>0</v>
      </c>
      <c r="S752" s="51"/>
      <c r="T752" s="51"/>
    </row>
    <row r="753" spans="1:26" s="2" customFormat="1" ht="111.75" customHeight="1" x14ac:dyDescent="0.25">
      <c r="A753" s="5">
        <f t="shared" si="379"/>
        <v>22</v>
      </c>
      <c r="B753" s="13" t="s">
        <v>22</v>
      </c>
      <c r="C753" s="26"/>
      <c r="D753" s="34" t="s">
        <v>456</v>
      </c>
      <c r="E753" s="43" t="s">
        <v>544</v>
      </c>
      <c r="F753" s="47" t="s">
        <v>1088</v>
      </c>
      <c r="G753" s="105">
        <v>9785000336731</v>
      </c>
      <c r="H753" s="64">
        <v>29</v>
      </c>
      <c r="I753" s="68">
        <f>ROUND((100-$L$4)/100*H753,1)</f>
        <v>14.5</v>
      </c>
      <c r="J753" s="74" t="s">
        <v>626</v>
      </c>
      <c r="K753" s="85">
        <v>100</v>
      </c>
      <c r="L753" s="110"/>
      <c r="M753" s="98">
        <f t="shared" si="380"/>
        <v>0</v>
      </c>
      <c r="N753" s="51">
        <f>L753*2.2/100</f>
        <v>0</v>
      </c>
      <c r="O753" s="51">
        <v>4903000000</v>
      </c>
      <c r="P753" s="51">
        <f t="shared" si="382"/>
        <v>0</v>
      </c>
      <c r="Q753" s="215">
        <f t="shared" si="383"/>
        <v>0</v>
      </c>
      <c r="S753" s="51"/>
      <c r="T753" s="51"/>
    </row>
    <row r="754" spans="1:26" s="2" customFormat="1" ht="111.75" customHeight="1" x14ac:dyDescent="0.25">
      <c r="A754" s="5">
        <f t="shared" si="379"/>
        <v>23</v>
      </c>
      <c r="B754" s="13"/>
      <c r="C754" s="24" t="s">
        <v>30</v>
      </c>
      <c r="D754" s="34" t="s">
        <v>457</v>
      </c>
      <c r="E754" s="43" t="s">
        <v>544</v>
      </c>
      <c r="F754" s="47" t="s">
        <v>1088</v>
      </c>
      <c r="G754" s="105">
        <v>9785000335932</v>
      </c>
      <c r="H754" s="64">
        <v>29</v>
      </c>
      <c r="I754" s="68">
        <f>ROUND((100-$L$4)/100*H754,1)</f>
        <v>14.5</v>
      </c>
      <c r="J754" s="74" t="s">
        <v>623</v>
      </c>
      <c r="K754" s="85">
        <v>100</v>
      </c>
      <c r="L754" s="110"/>
      <c r="M754" s="98">
        <f t="shared" si="380"/>
        <v>0</v>
      </c>
      <c r="N754" s="51">
        <f t="shared" si="381"/>
        <v>0</v>
      </c>
      <c r="O754" s="51">
        <v>4903000000</v>
      </c>
      <c r="P754" s="51">
        <f t="shared" si="382"/>
        <v>0</v>
      </c>
      <c r="Q754" s="215">
        <f t="shared" si="383"/>
        <v>0</v>
      </c>
      <c r="S754" s="51"/>
      <c r="T754" s="51"/>
    </row>
    <row r="755" spans="1:26" s="2" customFormat="1" ht="111.75" customHeight="1" x14ac:dyDescent="0.25">
      <c r="A755" s="5">
        <f t="shared" si="379"/>
        <v>24</v>
      </c>
      <c r="B755" s="13"/>
      <c r="C755" s="23"/>
      <c r="D755" s="34" t="s">
        <v>1157</v>
      </c>
      <c r="E755" s="27"/>
      <c r="F755" s="47"/>
      <c r="G755" s="105">
        <v>9785000336748</v>
      </c>
      <c r="H755" s="64">
        <v>29</v>
      </c>
      <c r="I755" s="68">
        <f t="shared" ref="I755" si="386">ROUND((100-$L$4)/100*H755,1)</f>
        <v>14.5</v>
      </c>
      <c r="J755" s="74" t="s">
        <v>626</v>
      </c>
      <c r="K755" s="85">
        <v>100</v>
      </c>
      <c r="L755" s="110"/>
      <c r="M755" s="98">
        <f t="shared" ref="M755" si="387">L755*I755</f>
        <v>0</v>
      </c>
      <c r="N755" s="51">
        <f t="shared" ref="N755" si="388">L755*2.2/100</f>
        <v>0</v>
      </c>
      <c r="O755" s="51">
        <v>4903000000</v>
      </c>
      <c r="P755" s="51"/>
      <c r="Q755" s="215"/>
      <c r="S755" s="51"/>
      <c r="T755" s="51"/>
    </row>
    <row r="756" spans="1:26" s="2" customFormat="1" ht="111.75" customHeight="1" x14ac:dyDescent="0.25">
      <c r="A756" s="5">
        <f t="shared" si="379"/>
        <v>25</v>
      </c>
      <c r="B756" s="13" t="s">
        <v>22</v>
      </c>
      <c r="C756" s="23"/>
      <c r="D756" s="34" t="s">
        <v>915</v>
      </c>
      <c r="E756" s="43" t="s">
        <v>544</v>
      </c>
      <c r="F756" s="47" t="s">
        <v>1089</v>
      </c>
      <c r="G756" s="105">
        <v>9785000336755</v>
      </c>
      <c r="H756" s="64">
        <v>29</v>
      </c>
      <c r="I756" s="68">
        <f>ROUND((100-$L$4)/100*H756,1)</f>
        <v>14.5</v>
      </c>
      <c r="J756" s="140" t="s">
        <v>811</v>
      </c>
      <c r="K756" s="85">
        <v>100</v>
      </c>
      <c r="L756" s="110"/>
      <c r="M756" s="98">
        <f>L756*I756</f>
        <v>0</v>
      </c>
      <c r="N756" s="51">
        <f>L756*2.2/100</f>
        <v>0</v>
      </c>
      <c r="O756" s="51">
        <v>4903000000</v>
      </c>
      <c r="P756" s="51">
        <f t="shared" si="382"/>
        <v>0</v>
      </c>
      <c r="Q756" s="215">
        <f t="shared" si="383"/>
        <v>0</v>
      </c>
      <c r="S756" s="51"/>
      <c r="T756" s="51"/>
    </row>
    <row r="757" spans="1:26" s="2" customFormat="1" ht="39" customHeight="1" x14ac:dyDescent="0.25">
      <c r="A757" s="9"/>
      <c r="B757" s="9"/>
      <c r="C757" s="9"/>
      <c r="D757" s="37"/>
      <c r="E757" s="108"/>
      <c r="F757" s="239" t="s">
        <v>708</v>
      </c>
      <c r="G757" s="239"/>
      <c r="H757" s="239"/>
      <c r="I757" s="239"/>
      <c r="J757" s="239"/>
      <c r="K757" s="240"/>
      <c r="L757" s="94"/>
      <c r="M757" s="98"/>
      <c r="N757" s="51"/>
      <c r="O757" s="51"/>
      <c r="P757" s="51"/>
      <c r="Q757" s="51"/>
      <c r="S757" s="51"/>
      <c r="T757" s="51"/>
    </row>
    <row r="758" spans="1:26" s="2" customFormat="1" ht="111.75" customHeight="1" x14ac:dyDescent="0.25">
      <c r="A758" s="5">
        <v>1</v>
      </c>
      <c r="B758" s="13" t="s">
        <v>22</v>
      </c>
      <c r="C758" s="23"/>
      <c r="D758" s="34" t="s">
        <v>458</v>
      </c>
      <c r="E758" s="44"/>
      <c r="F758" s="47" t="s">
        <v>580</v>
      </c>
      <c r="G758" s="105">
        <v>9785912823077</v>
      </c>
      <c r="H758" s="64">
        <v>26</v>
      </c>
      <c r="I758" s="68">
        <f t="shared" ref="I758:I762" si="389">ROUND((100-$L$4)/100*H758,1)</f>
        <v>13</v>
      </c>
      <c r="J758" s="74"/>
      <c r="K758" s="85">
        <v>100</v>
      </c>
      <c r="L758" s="110"/>
      <c r="M758" s="98">
        <f>L758*I758</f>
        <v>0</v>
      </c>
      <c r="N758" s="51">
        <f t="shared" ref="N758:N762" si="390">L758*2.2/100</f>
        <v>0</v>
      </c>
      <c r="O758" s="51">
        <v>4903000000</v>
      </c>
      <c r="P758" s="51">
        <f t="shared" ref="P758:P762" si="391">TRUNC(L758/K758,0)*K758</f>
        <v>0</v>
      </c>
      <c r="Q758" s="215">
        <f t="shared" ref="Q758:Q762" si="392">L758-P758</f>
        <v>0</v>
      </c>
      <c r="S758" s="51"/>
      <c r="T758" s="51"/>
    </row>
    <row r="759" spans="1:26" s="2" customFormat="1" ht="111.75" customHeight="1" x14ac:dyDescent="0.25">
      <c r="A759" s="5">
        <f>A758+1</f>
        <v>2</v>
      </c>
      <c r="B759" s="13"/>
      <c r="C759" s="23"/>
      <c r="D759" s="34" t="s">
        <v>1158</v>
      </c>
      <c r="E759" s="44"/>
      <c r="F759" s="47"/>
      <c r="G759" s="105">
        <v>9785912828218</v>
      </c>
      <c r="H759" s="64">
        <v>26</v>
      </c>
      <c r="I759" s="68">
        <f t="shared" ref="I759" si="393">ROUND((100-$L$4)/100*H759,1)</f>
        <v>13</v>
      </c>
      <c r="J759" s="74"/>
      <c r="K759" s="85">
        <v>100</v>
      </c>
      <c r="L759" s="110"/>
      <c r="M759" s="98">
        <f>L759*I759</f>
        <v>0</v>
      </c>
      <c r="N759" s="51">
        <f t="shared" ref="N759" si="394">L759*2.2/100</f>
        <v>0</v>
      </c>
      <c r="O759" s="51">
        <v>4903000000</v>
      </c>
      <c r="P759" s="51"/>
      <c r="Q759" s="215"/>
      <c r="S759" s="51"/>
      <c r="T759" s="51"/>
    </row>
    <row r="760" spans="1:26" s="2" customFormat="1" ht="111.75" customHeight="1" x14ac:dyDescent="0.25">
      <c r="A760" s="5">
        <f t="shared" ref="A760:A762" si="395">A759+1</f>
        <v>3</v>
      </c>
      <c r="B760" s="13"/>
      <c r="C760" s="23"/>
      <c r="D760" s="34" t="s">
        <v>460</v>
      </c>
      <c r="E760" s="44"/>
      <c r="F760" s="47" t="s">
        <v>578</v>
      </c>
      <c r="G760" s="105">
        <v>9785912828034</v>
      </c>
      <c r="H760" s="64">
        <v>26</v>
      </c>
      <c r="I760" s="68">
        <f t="shared" si="389"/>
        <v>13</v>
      </c>
      <c r="J760" s="74"/>
      <c r="K760" s="85">
        <v>100</v>
      </c>
      <c r="L760" s="110"/>
      <c r="M760" s="98">
        <f t="shared" ref="M760:M780" si="396">L760*I760</f>
        <v>0</v>
      </c>
      <c r="N760" s="51">
        <f t="shared" si="390"/>
        <v>0</v>
      </c>
      <c r="O760" s="51">
        <v>4903000000</v>
      </c>
      <c r="P760" s="51">
        <f t="shared" si="391"/>
        <v>0</v>
      </c>
      <c r="Q760" s="215">
        <f t="shared" si="392"/>
        <v>0</v>
      </c>
      <c r="S760" s="51"/>
      <c r="T760" s="51"/>
    </row>
    <row r="761" spans="1:26" s="2" customFormat="1" ht="111.75" customHeight="1" x14ac:dyDescent="0.25">
      <c r="A761" s="5">
        <f t="shared" si="395"/>
        <v>4</v>
      </c>
      <c r="B761" s="13"/>
      <c r="C761" s="23"/>
      <c r="D761" s="34" t="s">
        <v>461</v>
      </c>
      <c r="E761" s="44"/>
      <c r="F761" s="47" t="s">
        <v>578</v>
      </c>
      <c r="G761" s="105">
        <v>9785912828041</v>
      </c>
      <c r="H761" s="64">
        <v>26</v>
      </c>
      <c r="I761" s="68">
        <f t="shared" si="389"/>
        <v>13</v>
      </c>
      <c r="J761" s="74"/>
      <c r="K761" s="85">
        <v>100</v>
      </c>
      <c r="L761" s="110"/>
      <c r="M761" s="98">
        <f t="shared" si="396"/>
        <v>0</v>
      </c>
      <c r="N761" s="51">
        <f t="shared" si="390"/>
        <v>0</v>
      </c>
      <c r="O761" s="51">
        <v>4903000000</v>
      </c>
      <c r="P761" s="51">
        <f t="shared" si="391"/>
        <v>0</v>
      </c>
      <c r="Q761" s="215">
        <f t="shared" si="392"/>
        <v>0</v>
      </c>
      <c r="S761" s="51"/>
      <c r="T761" s="51"/>
    </row>
    <row r="762" spans="1:26" s="2" customFormat="1" ht="111.75" customHeight="1" x14ac:dyDescent="0.25">
      <c r="A762" s="5">
        <f t="shared" si="395"/>
        <v>5</v>
      </c>
      <c r="B762" s="13"/>
      <c r="C762" s="23"/>
      <c r="D762" s="34" t="s">
        <v>462</v>
      </c>
      <c r="E762" s="27"/>
      <c r="F762" s="47" t="s">
        <v>584</v>
      </c>
      <c r="G762" s="105">
        <v>9785912822773</v>
      </c>
      <c r="H762" s="64">
        <v>26</v>
      </c>
      <c r="I762" s="68">
        <f t="shared" si="389"/>
        <v>13</v>
      </c>
      <c r="J762" s="74" t="s">
        <v>628</v>
      </c>
      <c r="K762" s="85">
        <v>100</v>
      </c>
      <c r="L762" s="110"/>
      <c r="M762" s="98">
        <f t="shared" si="396"/>
        <v>0</v>
      </c>
      <c r="N762" s="51">
        <f t="shared" si="390"/>
        <v>0</v>
      </c>
      <c r="O762" s="51">
        <v>4903000000</v>
      </c>
      <c r="P762" s="51">
        <f t="shared" si="391"/>
        <v>0</v>
      </c>
      <c r="Q762" s="215">
        <f t="shared" si="392"/>
        <v>0</v>
      </c>
      <c r="S762" s="51"/>
      <c r="T762" s="51"/>
    </row>
    <row r="763" spans="1:26" s="9" customFormat="1" ht="40.15" customHeight="1" x14ac:dyDescent="0.25">
      <c r="A763" s="241" t="s">
        <v>709</v>
      </c>
      <c r="B763" s="242"/>
      <c r="C763" s="242"/>
      <c r="D763" s="242"/>
      <c r="E763" s="242"/>
      <c r="F763" s="242"/>
      <c r="G763" s="242"/>
      <c r="H763" s="242"/>
      <c r="I763" s="242"/>
      <c r="J763" s="242"/>
      <c r="K763" s="243"/>
      <c r="L763" s="94"/>
      <c r="M763" s="98"/>
      <c r="N763" s="51"/>
      <c r="O763" s="51"/>
      <c r="P763" s="51"/>
      <c r="Q763" s="51"/>
      <c r="S763" s="169"/>
      <c r="T763" s="169"/>
    </row>
    <row r="764" spans="1:26" s="9" customFormat="1" ht="50.45" customHeight="1" x14ac:dyDescent="0.25">
      <c r="A764" s="237" t="s">
        <v>807</v>
      </c>
      <c r="B764" s="238"/>
      <c r="C764" s="238"/>
      <c r="D764" s="238"/>
      <c r="E764" s="108"/>
      <c r="F764" s="239" t="s">
        <v>808</v>
      </c>
      <c r="G764" s="239"/>
      <c r="H764" s="239"/>
      <c r="I764" s="239"/>
      <c r="J764" s="239"/>
      <c r="K764" s="240"/>
      <c r="L764" s="115"/>
      <c r="M764" s="98"/>
      <c r="N764" s="51"/>
      <c r="O764" s="51"/>
      <c r="P764" s="51"/>
      <c r="Q764" s="51"/>
      <c r="S764" s="169"/>
      <c r="T764" s="169"/>
    </row>
    <row r="765" spans="1:26" s="9" customFormat="1" ht="113.25" customHeight="1" x14ac:dyDescent="0.25">
      <c r="A765" s="4">
        <v>1</v>
      </c>
      <c r="B765" s="4"/>
      <c r="C765" s="147"/>
      <c r="D765" s="35" t="s">
        <v>1021</v>
      </c>
      <c r="E765" s="137"/>
      <c r="F765" s="47" t="s">
        <v>565</v>
      </c>
      <c r="G765" s="105">
        <v>9785000338308</v>
      </c>
      <c r="H765" s="63">
        <v>260</v>
      </c>
      <c r="I765" s="68">
        <f>ROUND((100-$L$4)/100*H765,1)</f>
        <v>130</v>
      </c>
      <c r="J765" s="74" t="s">
        <v>623</v>
      </c>
      <c r="K765" s="85">
        <v>20</v>
      </c>
      <c r="L765" s="109"/>
      <c r="M765" s="98">
        <f>L765*I765</f>
        <v>0</v>
      </c>
      <c r="N765" s="100">
        <f>L765*5/K765</f>
        <v>0</v>
      </c>
      <c r="O765" s="51">
        <v>4903000000</v>
      </c>
      <c r="P765" s="51">
        <f>TRUNC(L765/K765,0)*K765</f>
        <v>0</v>
      </c>
      <c r="Q765" s="215">
        <f>L765-P765</f>
        <v>0</v>
      </c>
      <c r="S765" s="168"/>
      <c r="T765" s="169"/>
    </row>
    <row r="766" spans="1:26" s="9" customFormat="1" ht="113.25" customHeight="1" x14ac:dyDescent="0.25">
      <c r="A766" s="4">
        <f>A765+1</f>
        <v>2</v>
      </c>
      <c r="B766" s="136"/>
      <c r="C766" s="147"/>
      <c r="D766" s="35" t="s">
        <v>1102</v>
      </c>
      <c r="E766" s="27"/>
      <c r="F766" s="47" t="s">
        <v>809</v>
      </c>
      <c r="G766" s="105">
        <v>9785000338179</v>
      </c>
      <c r="H766" s="63">
        <v>260</v>
      </c>
      <c r="I766" s="68">
        <f>ROUND((100-$L$4)/100*H766,1)</f>
        <v>130</v>
      </c>
      <c r="J766" s="74" t="s">
        <v>623</v>
      </c>
      <c r="K766" s="85">
        <v>20</v>
      </c>
      <c r="L766" s="109"/>
      <c r="M766" s="98">
        <f>L766*I766</f>
        <v>0</v>
      </c>
      <c r="N766" s="100">
        <f>L766*5/K766</f>
        <v>0</v>
      </c>
      <c r="O766" s="51">
        <v>4903000000</v>
      </c>
      <c r="P766" s="51">
        <f>TRUNC(L766/K766,0)*K766</f>
        <v>0</v>
      </c>
      <c r="Q766" s="215">
        <f>L766-P766</f>
        <v>0</v>
      </c>
      <c r="S766" s="168"/>
      <c r="T766" s="169"/>
      <c r="Z766" s="183"/>
    </row>
    <row r="767" spans="1:26" s="9" customFormat="1" ht="113.25" customHeight="1" x14ac:dyDescent="0.25">
      <c r="A767" s="4">
        <f>A766+1</f>
        <v>3</v>
      </c>
      <c r="B767" s="136"/>
      <c r="C767" s="147"/>
      <c r="D767" s="35" t="s">
        <v>1103</v>
      </c>
      <c r="E767" s="137"/>
      <c r="F767" s="47" t="s">
        <v>810</v>
      </c>
      <c r="G767" s="105">
        <v>9785000338186</v>
      </c>
      <c r="H767" s="63">
        <v>260</v>
      </c>
      <c r="I767" s="68">
        <f>ROUND((100-$L$4)/100*H767,1)</f>
        <v>130</v>
      </c>
      <c r="J767" s="74" t="s">
        <v>623</v>
      </c>
      <c r="K767" s="85">
        <v>20</v>
      </c>
      <c r="L767" s="109"/>
      <c r="M767" s="98">
        <f>L767*I767</f>
        <v>0</v>
      </c>
      <c r="N767" s="100">
        <f>L767*5/K767</f>
        <v>0</v>
      </c>
      <c r="O767" s="51">
        <v>4903000000</v>
      </c>
      <c r="P767" s="51">
        <f>TRUNC(L767/K767,0)*K767</f>
        <v>0</v>
      </c>
      <c r="Q767" s="215">
        <f>L767-P767</f>
        <v>0</v>
      </c>
      <c r="S767" s="169"/>
      <c r="T767" s="169"/>
    </row>
    <row r="768" spans="1:26" s="9" customFormat="1" ht="113.25" customHeight="1" x14ac:dyDescent="0.25">
      <c r="A768" s="4">
        <f>A767+1</f>
        <v>4</v>
      </c>
      <c r="B768" s="136"/>
      <c r="C768" s="147"/>
      <c r="D768" s="35" t="s">
        <v>149</v>
      </c>
      <c r="E768" s="27"/>
      <c r="F768" s="47" t="s">
        <v>888</v>
      </c>
      <c r="G768" s="105">
        <v>9785000338193</v>
      </c>
      <c r="H768" s="63">
        <v>260</v>
      </c>
      <c r="I768" s="68">
        <f>ROUND((100-$L$4)/100*H768,1)</f>
        <v>130</v>
      </c>
      <c r="J768" s="74" t="s">
        <v>811</v>
      </c>
      <c r="K768" s="85">
        <v>20</v>
      </c>
      <c r="L768" s="109"/>
      <c r="M768" s="98">
        <f>L768*I768</f>
        <v>0</v>
      </c>
      <c r="N768" s="100">
        <f>L768*5/K768</f>
        <v>0</v>
      </c>
      <c r="O768" s="51">
        <v>4903000000</v>
      </c>
      <c r="P768" s="51">
        <f>TRUNC(L768/K768,0)*K768</f>
        <v>0</v>
      </c>
      <c r="Q768" s="215">
        <f>L768-P768</f>
        <v>0</v>
      </c>
      <c r="S768" s="169"/>
      <c r="T768" s="169"/>
    </row>
    <row r="769" spans="1:20" s="101" customFormat="1" ht="49.15" customHeight="1" x14ac:dyDescent="0.25">
      <c r="A769" s="237" t="s">
        <v>710</v>
      </c>
      <c r="B769" s="238"/>
      <c r="C769" s="238"/>
      <c r="D769" s="238"/>
      <c r="E769" s="108"/>
      <c r="F769" s="239" t="s">
        <v>711</v>
      </c>
      <c r="G769" s="239"/>
      <c r="H769" s="239"/>
      <c r="I769" s="239"/>
      <c r="J769" s="239"/>
      <c r="K769" s="240"/>
      <c r="L769" s="94"/>
      <c r="M769" s="98"/>
      <c r="N769" s="51"/>
      <c r="O769" s="51"/>
      <c r="P769" s="51"/>
      <c r="Q769" s="51"/>
      <c r="S769" s="170"/>
      <c r="T769" s="170"/>
    </row>
    <row r="770" spans="1:20" s="101" customFormat="1" ht="111.75" customHeight="1" x14ac:dyDescent="0.25">
      <c r="A770" s="7">
        <v>1</v>
      </c>
      <c r="B770" s="13" t="s">
        <v>23</v>
      </c>
      <c r="C770" s="23"/>
      <c r="D770" s="38" t="s">
        <v>463</v>
      </c>
      <c r="E770" s="27"/>
      <c r="F770" s="47" t="s">
        <v>585</v>
      </c>
      <c r="G770" s="153">
        <v>9785000331705</v>
      </c>
      <c r="H770" s="64">
        <v>378</v>
      </c>
      <c r="I770" s="68">
        <f t="shared" ref="I770:I780" si="397">ROUND((100-$L$4)/100*H770,1)</f>
        <v>189</v>
      </c>
      <c r="J770" s="74"/>
      <c r="K770" s="86">
        <v>15</v>
      </c>
      <c r="L770" s="90"/>
      <c r="M770" s="98">
        <f t="shared" si="396"/>
        <v>0</v>
      </c>
      <c r="N770" s="51">
        <f t="shared" ref="N770:N793" si="398">L770*4.05/15</f>
        <v>0</v>
      </c>
      <c r="O770" s="51">
        <v>4903000000</v>
      </c>
      <c r="P770" s="51">
        <f t="shared" ref="P770:P780" si="399">TRUNC(L770/K770,0)*K770</f>
        <v>0</v>
      </c>
      <c r="Q770" s="215">
        <f t="shared" ref="Q770:Q780" si="400">L770-P770</f>
        <v>0</v>
      </c>
      <c r="S770" s="170"/>
      <c r="T770" s="170"/>
    </row>
    <row r="771" spans="1:20" s="101" customFormat="1" ht="111.75" customHeight="1" x14ac:dyDescent="0.25">
      <c r="A771" s="7">
        <f t="shared" ref="A771:A780" si="401">A770+1</f>
        <v>2</v>
      </c>
      <c r="B771" s="13" t="s">
        <v>23</v>
      </c>
      <c r="C771" s="23"/>
      <c r="D771" s="38" t="s">
        <v>464</v>
      </c>
      <c r="E771" s="27"/>
      <c r="F771" s="47" t="s">
        <v>586</v>
      </c>
      <c r="G771" s="153">
        <v>9785000334492</v>
      </c>
      <c r="H771" s="64">
        <v>378</v>
      </c>
      <c r="I771" s="68">
        <f t="shared" si="397"/>
        <v>189</v>
      </c>
      <c r="J771" s="74"/>
      <c r="K771" s="86">
        <v>15</v>
      </c>
      <c r="L771" s="90"/>
      <c r="M771" s="98">
        <f t="shared" si="396"/>
        <v>0</v>
      </c>
      <c r="N771" s="51">
        <f t="shared" si="398"/>
        <v>0</v>
      </c>
      <c r="O771" s="51">
        <v>4903000000</v>
      </c>
      <c r="P771" s="51">
        <f t="shared" si="399"/>
        <v>0</v>
      </c>
      <c r="Q771" s="215">
        <f t="shared" si="400"/>
        <v>0</v>
      </c>
      <c r="S771" s="170"/>
      <c r="T771" s="170"/>
    </row>
    <row r="772" spans="1:20" s="101" customFormat="1" ht="111.75" customHeight="1" x14ac:dyDescent="0.25">
      <c r="A772" s="7">
        <f t="shared" si="401"/>
        <v>3</v>
      </c>
      <c r="B772" s="13" t="s">
        <v>23</v>
      </c>
      <c r="C772" s="23"/>
      <c r="D772" s="38" t="s">
        <v>465</v>
      </c>
      <c r="E772" s="27"/>
      <c r="F772" s="47" t="s">
        <v>587</v>
      </c>
      <c r="G772" s="153">
        <v>9785000332351</v>
      </c>
      <c r="H772" s="64">
        <v>378</v>
      </c>
      <c r="I772" s="68">
        <f t="shared" si="397"/>
        <v>189</v>
      </c>
      <c r="J772" s="74" t="s">
        <v>628</v>
      </c>
      <c r="K772" s="86">
        <v>15</v>
      </c>
      <c r="L772" s="90"/>
      <c r="M772" s="98">
        <f t="shared" si="396"/>
        <v>0</v>
      </c>
      <c r="N772" s="51">
        <f t="shared" si="398"/>
        <v>0</v>
      </c>
      <c r="O772" s="51">
        <v>4903000000</v>
      </c>
      <c r="P772" s="51">
        <f t="shared" si="399"/>
        <v>0</v>
      </c>
      <c r="Q772" s="215">
        <f t="shared" si="400"/>
        <v>0</v>
      </c>
      <c r="S772" s="170"/>
      <c r="T772" s="170"/>
    </row>
    <row r="773" spans="1:20" s="101" customFormat="1" ht="111.75" customHeight="1" x14ac:dyDescent="0.25">
      <c r="A773" s="7">
        <f t="shared" si="401"/>
        <v>4</v>
      </c>
      <c r="B773" s="13" t="s">
        <v>23</v>
      </c>
      <c r="C773" s="23"/>
      <c r="D773" s="38" t="s">
        <v>466</v>
      </c>
      <c r="E773" s="27"/>
      <c r="F773" s="47" t="s">
        <v>587</v>
      </c>
      <c r="G773" s="153">
        <v>9785000332474</v>
      </c>
      <c r="H773" s="64">
        <v>378</v>
      </c>
      <c r="I773" s="68">
        <f t="shared" si="397"/>
        <v>189</v>
      </c>
      <c r="J773" s="74" t="s">
        <v>628</v>
      </c>
      <c r="K773" s="86">
        <v>15</v>
      </c>
      <c r="L773" s="90"/>
      <c r="M773" s="98">
        <f t="shared" si="396"/>
        <v>0</v>
      </c>
      <c r="N773" s="51">
        <f t="shared" si="398"/>
        <v>0</v>
      </c>
      <c r="O773" s="51">
        <v>4903000000</v>
      </c>
      <c r="P773" s="51">
        <f t="shared" si="399"/>
        <v>0</v>
      </c>
      <c r="Q773" s="215">
        <f t="shared" si="400"/>
        <v>0</v>
      </c>
      <c r="S773" s="170"/>
      <c r="T773" s="170"/>
    </row>
    <row r="774" spans="1:20" s="101" customFormat="1" ht="111.75" customHeight="1" x14ac:dyDescent="0.25">
      <c r="A774" s="7">
        <f>A773+1</f>
        <v>5</v>
      </c>
      <c r="B774" s="13" t="s">
        <v>23</v>
      </c>
      <c r="C774" s="23"/>
      <c r="D774" s="38" t="s">
        <v>467</v>
      </c>
      <c r="E774" s="27"/>
      <c r="F774" s="47" t="s">
        <v>588</v>
      </c>
      <c r="G774" s="153">
        <v>9785000334270</v>
      </c>
      <c r="H774" s="64">
        <v>378</v>
      </c>
      <c r="I774" s="68">
        <f t="shared" si="397"/>
        <v>189</v>
      </c>
      <c r="J774" s="74"/>
      <c r="K774" s="86">
        <v>15</v>
      </c>
      <c r="L774" s="90"/>
      <c r="M774" s="98">
        <f t="shared" si="396"/>
        <v>0</v>
      </c>
      <c r="N774" s="51">
        <f t="shared" si="398"/>
        <v>0</v>
      </c>
      <c r="O774" s="51">
        <v>4903000000</v>
      </c>
      <c r="P774" s="51">
        <f t="shared" si="399"/>
        <v>0</v>
      </c>
      <c r="Q774" s="215">
        <f t="shared" si="400"/>
        <v>0</v>
      </c>
      <c r="S774" s="170"/>
      <c r="T774" s="170"/>
    </row>
    <row r="775" spans="1:20" s="101" customFormat="1" ht="111.75" customHeight="1" x14ac:dyDescent="0.25">
      <c r="A775" s="7">
        <f t="shared" si="401"/>
        <v>6</v>
      </c>
      <c r="B775" s="13" t="s">
        <v>23</v>
      </c>
      <c r="C775" s="23"/>
      <c r="D775" s="38" t="s">
        <v>468</v>
      </c>
      <c r="E775" s="27"/>
      <c r="F775" s="47" t="s">
        <v>589</v>
      </c>
      <c r="G775" s="153">
        <v>9785000333068</v>
      </c>
      <c r="H775" s="64">
        <v>378</v>
      </c>
      <c r="I775" s="68">
        <f t="shared" si="397"/>
        <v>189</v>
      </c>
      <c r="J775" s="74" t="s">
        <v>627</v>
      </c>
      <c r="K775" s="86">
        <v>15</v>
      </c>
      <c r="L775" s="90"/>
      <c r="M775" s="98">
        <f t="shared" si="396"/>
        <v>0</v>
      </c>
      <c r="N775" s="51">
        <f t="shared" si="398"/>
        <v>0</v>
      </c>
      <c r="O775" s="51">
        <v>4903000000</v>
      </c>
      <c r="P775" s="51">
        <f t="shared" si="399"/>
        <v>0</v>
      </c>
      <c r="Q775" s="215">
        <f t="shared" si="400"/>
        <v>0</v>
      </c>
      <c r="S775" s="170"/>
      <c r="T775" s="170"/>
    </row>
    <row r="776" spans="1:20" s="101" customFormat="1" ht="111.75" customHeight="1" x14ac:dyDescent="0.25">
      <c r="A776" s="7">
        <f t="shared" si="401"/>
        <v>7</v>
      </c>
      <c r="B776" s="13" t="s">
        <v>23</v>
      </c>
      <c r="C776" s="23"/>
      <c r="D776" s="38" t="s">
        <v>469</v>
      </c>
      <c r="E776" s="27"/>
      <c r="F776" s="47" t="s">
        <v>590</v>
      </c>
      <c r="G776" s="153">
        <v>9785000333549</v>
      </c>
      <c r="H776" s="64">
        <v>378</v>
      </c>
      <c r="I776" s="68">
        <f t="shared" si="397"/>
        <v>189</v>
      </c>
      <c r="J776" s="74" t="s">
        <v>627</v>
      </c>
      <c r="K776" s="86">
        <v>15</v>
      </c>
      <c r="L776" s="90"/>
      <c r="M776" s="98">
        <f t="shared" si="396"/>
        <v>0</v>
      </c>
      <c r="N776" s="51">
        <f t="shared" si="398"/>
        <v>0</v>
      </c>
      <c r="O776" s="51">
        <v>4903000000</v>
      </c>
      <c r="P776" s="51">
        <f t="shared" si="399"/>
        <v>0</v>
      </c>
      <c r="Q776" s="215">
        <f t="shared" si="400"/>
        <v>0</v>
      </c>
      <c r="S776" s="170"/>
      <c r="T776" s="170"/>
    </row>
    <row r="777" spans="1:20" s="101" customFormat="1" ht="111.75" customHeight="1" x14ac:dyDescent="0.25">
      <c r="A777" s="7">
        <f t="shared" si="401"/>
        <v>8</v>
      </c>
      <c r="B777" s="13" t="s">
        <v>23</v>
      </c>
      <c r="C777" s="23"/>
      <c r="D777" s="38" t="s">
        <v>470</v>
      </c>
      <c r="E777" s="27"/>
      <c r="F777" s="47" t="s">
        <v>591</v>
      </c>
      <c r="G777" s="153">
        <v>9785000334256</v>
      </c>
      <c r="H777" s="64">
        <v>378</v>
      </c>
      <c r="I777" s="68">
        <f t="shared" si="397"/>
        <v>189</v>
      </c>
      <c r="J777" s="74"/>
      <c r="K777" s="86">
        <v>15</v>
      </c>
      <c r="L777" s="90"/>
      <c r="M777" s="98">
        <f t="shared" si="396"/>
        <v>0</v>
      </c>
      <c r="N777" s="51">
        <f t="shared" si="398"/>
        <v>0</v>
      </c>
      <c r="O777" s="51">
        <v>4903000000</v>
      </c>
      <c r="P777" s="51">
        <f t="shared" si="399"/>
        <v>0</v>
      </c>
      <c r="Q777" s="215">
        <f t="shared" si="400"/>
        <v>0</v>
      </c>
      <c r="S777" s="170"/>
      <c r="T777" s="170"/>
    </row>
    <row r="778" spans="1:20" s="101" customFormat="1" ht="111.75" customHeight="1" x14ac:dyDescent="0.25">
      <c r="A778" s="7">
        <f t="shared" si="401"/>
        <v>9</v>
      </c>
      <c r="B778" s="13" t="s">
        <v>23</v>
      </c>
      <c r="C778" s="23"/>
      <c r="D778" s="38" t="s">
        <v>471</v>
      </c>
      <c r="E778" s="27"/>
      <c r="F778" s="47" t="s">
        <v>592</v>
      </c>
      <c r="G778" s="153">
        <v>9785000334133</v>
      </c>
      <c r="H778" s="64">
        <v>378</v>
      </c>
      <c r="I778" s="68">
        <f t="shared" si="397"/>
        <v>189</v>
      </c>
      <c r="J778" s="74" t="s">
        <v>627</v>
      </c>
      <c r="K778" s="86">
        <v>15</v>
      </c>
      <c r="L778" s="90"/>
      <c r="M778" s="98">
        <f t="shared" si="396"/>
        <v>0</v>
      </c>
      <c r="N778" s="51">
        <f t="shared" si="398"/>
        <v>0</v>
      </c>
      <c r="O778" s="51">
        <v>4903000000</v>
      </c>
      <c r="P778" s="51">
        <f t="shared" si="399"/>
        <v>0</v>
      </c>
      <c r="Q778" s="215">
        <f t="shared" si="400"/>
        <v>0</v>
      </c>
      <c r="S778" s="170"/>
      <c r="T778" s="170"/>
    </row>
    <row r="779" spans="1:20" s="101" customFormat="1" ht="111.75" customHeight="1" x14ac:dyDescent="0.25">
      <c r="A779" s="7">
        <f t="shared" si="401"/>
        <v>10</v>
      </c>
      <c r="B779" s="13" t="s">
        <v>23</v>
      </c>
      <c r="C779" s="23"/>
      <c r="D779" s="38" t="s">
        <v>472</v>
      </c>
      <c r="E779" s="27"/>
      <c r="F779" s="47" t="s">
        <v>593</v>
      </c>
      <c r="G779" s="153">
        <v>9785000335161</v>
      </c>
      <c r="H779" s="64">
        <v>378</v>
      </c>
      <c r="I779" s="68">
        <f t="shared" si="397"/>
        <v>189</v>
      </c>
      <c r="J779" s="74" t="s">
        <v>628</v>
      </c>
      <c r="K779" s="86">
        <v>15</v>
      </c>
      <c r="L779" s="90"/>
      <c r="M779" s="98">
        <f t="shared" si="396"/>
        <v>0</v>
      </c>
      <c r="N779" s="51">
        <f t="shared" si="398"/>
        <v>0</v>
      </c>
      <c r="O779" s="51">
        <v>4903000000</v>
      </c>
      <c r="P779" s="51">
        <f t="shared" si="399"/>
        <v>0</v>
      </c>
      <c r="Q779" s="215">
        <f t="shared" si="400"/>
        <v>0</v>
      </c>
      <c r="S779" s="170"/>
      <c r="T779" s="170"/>
    </row>
    <row r="780" spans="1:20" s="9" customFormat="1" ht="111.75" customHeight="1" x14ac:dyDescent="0.25">
      <c r="A780" s="7">
        <f t="shared" si="401"/>
        <v>11</v>
      </c>
      <c r="B780" s="13" t="s">
        <v>23</v>
      </c>
      <c r="C780" s="23"/>
      <c r="D780" s="38" t="s">
        <v>473</v>
      </c>
      <c r="E780" s="27"/>
      <c r="F780" s="47" t="s">
        <v>594</v>
      </c>
      <c r="G780" s="153">
        <v>9785000335178</v>
      </c>
      <c r="H780" s="64">
        <v>378</v>
      </c>
      <c r="I780" s="68">
        <f t="shared" si="397"/>
        <v>189</v>
      </c>
      <c r="J780" s="74" t="s">
        <v>628</v>
      </c>
      <c r="K780" s="86">
        <v>15</v>
      </c>
      <c r="L780" s="90"/>
      <c r="M780" s="98">
        <f t="shared" si="396"/>
        <v>0</v>
      </c>
      <c r="N780" s="51">
        <f>L780*4.05/15</f>
        <v>0</v>
      </c>
      <c r="O780" s="51">
        <v>4903000000</v>
      </c>
      <c r="P780" s="51">
        <f t="shared" si="399"/>
        <v>0</v>
      </c>
      <c r="Q780" s="215">
        <f t="shared" si="400"/>
        <v>0</v>
      </c>
      <c r="S780" s="169"/>
      <c r="T780" s="169"/>
    </row>
    <row r="781" spans="1:20" s="101" customFormat="1" ht="48" customHeight="1" x14ac:dyDescent="0.25">
      <c r="A781" s="237" t="s">
        <v>712</v>
      </c>
      <c r="B781" s="238"/>
      <c r="C781" s="238"/>
      <c r="D781" s="238"/>
      <c r="E781" s="15"/>
      <c r="F781" s="239" t="s">
        <v>713</v>
      </c>
      <c r="G781" s="239"/>
      <c r="H781" s="239"/>
      <c r="I781" s="239"/>
      <c r="J781" s="239"/>
      <c r="K781" s="240"/>
      <c r="L781" s="98"/>
      <c r="M781" s="98"/>
      <c r="N781" s="51"/>
      <c r="O781" s="51"/>
      <c r="P781" s="51"/>
      <c r="Q781" s="51"/>
      <c r="S781" s="170"/>
      <c r="T781" s="170"/>
    </row>
    <row r="782" spans="1:20" s="101" customFormat="1" ht="111.75" customHeight="1" x14ac:dyDescent="0.25">
      <c r="A782" s="7">
        <v>1</v>
      </c>
      <c r="B782" s="13" t="s">
        <v>23</v>
      </c>
      <c r="C782" s="28"/>
      <c r="D782" s="38" t="s">
        <v>474</v>
      </c>
      <c r="E782" s="45"/>
      <c r="F782" s="47" t="s">
        <v>585</v>
      </c>
      <c r="G782" s="105">
        <v>9785912820410</v>
      </c>
      <c r="H782" s="64">
        <v>378</v>
      </c>
      <c r="I782" s="68">
        <f>ROUND((100-$L$4)/100*H782,1)</f>
        <v>189</v>
      </c>
      <c r="J782" s="74"/>
      <c r="K782" s="86">
        <v>15</v>
      </c>
      <c r="L782" s="90"/>
      <c r="M782" s="98">
        <f>L782*I782</f>
        <v>0</v>
      </c>
      <c r="N782" s="51">
        <f t="shared" si="398"/>
        <v>0</v>
      </c>
      <c r="O782" s="51">
        <v>4903000000</v>
      </c>
      <c r="P782" s="51">
        <f t="shared" ref="P782:P794" si="402">TRUNC(L782/K782,0)*K782</f>
        <v>0</v>
      </c>
      <c r="Q782" s="215">
        <f t="shared" ref="Q782:Q794" si="403">L782-P782</f>
        <v>0</v>
      </c>
      <c r="S782" s="170"/>
      <c r="T782" s="170"/>
    </row>
    <row r="783" spans="1:20" s="101" customFormat="1" ht="111.75" customHeight="1" x14ac:dyDescent="0.25">
      <c r="A783" s="7">
        <f>A782+1</f>
        <v>2</v>
      </c>
      <c r="B783" s="13" t="s">
        <v>23</v>
      </c>
      <c r="C783" s="28"/>
      <c r="D783" s="38" t="s">
        <v>475</v>
      </c>
      <c r="E783" s="27"/>
      <c r="F783" s="47" t="s">
        <v>586</v>
      </c>
      <c r="G783" s="153">
        <v>9785912828461</v>
      </c>
      <c r="H783" s="64">
        <v>378</v>
      </c>
      <c r="I783" s="68">
        <f>ROUND((100-$L$4)/100*H783,1)</f>
        <v>189</v>
      </c>
      <c r="J783" s="74"/>
      <c r="K783" s="86">
        <v>15</v>
      </c>
      <c r="L783" s="90"/>
      <c r="M783" s="98">
        <f t="shared" ref="M783:M794" si="404">L783*I783</f>
        <v>0</v>
      </c>
      <c r="N783" s="51">
        <f t="shared" si="398"/>
        <v>0</v>
      </c>
      <c r="O783" s="51">
        <v>4903000000</v>
      </c>
      <c r="P783" s="51">
        <f t="shared" si="402"/>
        <v>0</v>
      </c>
      <c r="Q783" s="215">
        <f t="shared" si="403"/>
        <v>0</v>
      </c>
      <c r="S783" s="170"/>
      <c r="T783" s="170"/>
    </row>
    <row r="784" spans="1:20" s="101" customFormat="1" ht="111.75" customHeight="1" x14ac:dyDescent="0.25">
      <c r="A784" s="7">
        <f t="shared" ref="A784:A794" si="405">A783+1</f>
        <v>3</v>
      </c>
      <c r="B784" s="13" t="s">
        <v>23</v>
      </c>
      <c r="C784" s="28"/>
      <c r="D784" s="38" t="s">
        <v>476</v>
      </c>
      <c r="E784" s="2"/>
      <c r="F784" s="47" t="s">
        <v>587</v>
      </c>
      <c r="G784" s="153">
        <v>9785912824814</v>
      </c>
      <c r="H784" s="64">
        <v>378</v>
      </c>
      <c r="I784" s="68">
        <f>ROUND((100-$L$4)/100*H784,1)</f>
        <v>189</v>
      </c>
      <c r="J784" s="74"/>
      <c r="K784" s="86">
        <v>15</v>
      </c>
      <c r="L784" s="90"/>
      <c r="M784" s="98">
        <f t="shared" si="404"/>
        <v>0</v>
      </c>
      <c r="N784" s="51">
        <f t="shared" si="398"/>
        <v>0</v>
      </c>
      <c r="O784" s="51">
        <v>4903000000</v>
      </c>
      <c r="P784" s="51">
        <f t="shared" si="402"/>
        <v>0</v>
      </c>
      <c r="Q784" s="215">
        <f t="shared" si="403"/>
        <v>0</v>
      </c>
      <c r="S784" s="170"/>
      <c r="T784" s="170"/>
    </row>
    <row r="785" spans="1:20" s="2" customFormat="1" ht="111.75" customHeight="1" x14ac:dyDescent="0.25">
      <c r="A785" s="7">
        <f t="shared" si="405"/>
        <v>4</v>
      </c>
      <c r="B785" s="13" t="s">
        <v>23</v>
      </c>
      <c r="C785" s="28"/>
      <c r="D785" s="38" t="s">
        <v>477</v>
      </c>
      <c r="E785" s="45"/>
      <c r="F785" s="47" t="s">
        <v>587</v>
      </c>
      <c r="G785" s="153">
        <v>9785912826375</v>
      </c>
      <c r="H785" s="64">
        <v>378</v>
      </c>
      <c r="I785" s="68">
        <f t="shared" ref="I785:I794" si="406">ROUND((100-$L$4)/100*H785,1)</f>
        <v>189</v>
      </c>
      <c r="J785" s="74"/>
      <c r="K785" s="86">
        <v>15</v>
      </c>
      <c r="L785" s="90"/>
      <c r="M785" s="98">
        <f t="shared" si="404"/>
        <v>0</v>
      </c>
      <c r="N785" s="51">
        <f t="shared" si="398"/>
        <v>0</v>
      </c>
      <c r="O785" s="51">
        <v>4903000000</v>
      </c>
      <c r="P785" s="51">
        <f t="shared" si="402"/>
        <v>0</v>
      </c>
      <c r="Q785" s="215">
        <f t="shared" si="403"/>
        <v>0</v>
      </c>
      <c r="S785" s="51"/>
      <c r="T785" s="51"/>
    </row>
    <row r="786" spans="1:20" s="101" customFormat="1" ht="111.75" customHeight="1" x14ac:dyDescent="0.25">
      <c r="A786" s="7">
        <f t="shared" si="405"/>
        <v>5</v>
      </c>
      <c r="B786" s="13" t="s">
        <v>23</v>
      </c>
      <c r="C786" s="28"/>
      <c r="D786" s="38" t="s">
        <v>478</v>
      </c>
      <c r="E786" s="27"/>
      <c r="F786" s="47" t="s">
        <v>595</v>
      </c>
      <c r="G786" s="153">
        <v>9785912823831</v>
      </c>
      <c r="H786" s="64">
        <v>378</v>
      </c>
      <c r="I786" s="68">
        <f t="shared" si="406"/>
        <v>189</v>
      </c>
      <c r="J786" s="74"/>
      <c r="K786" s="86">
        <v>15</v>
      </c>
      <c r="L786" s="90"/>
      <c r="M786" s="98">
        <f t="shared" si="404"/>
        <v>0</v>
      </c>
      <c r="N786" s="51">
        <f t="shared" si="398"/>
        <v>0</v>
      </c>
      <c r="O786" s="51">
        <v>4903000000</v>
      </c>
      <c r="P786" s="51">
        <f t="shared" si="402"/>
        <v>0</v>
      </c>
      <c r="Q786" s="215">
        <f t="shared" si="403"/>
        <v>0</v>
      </c>
      <c r="S786" s="170"/>
      <c r="T786" s="170"/>
    </row>
    <row r="787" spans="1:20" s="101" customFormat="1" ht="111.75" customHeight="1" x14ac:dyDescent="0.25">
      <c r="A787" s="7">
        <f t="shared" si="405"/>
        <v>6</v>
      </c>
      <c r="B787" s="13" t="s">
        <v>23</v>
      </c>
      <c r="C787" s="28"/>
      <c r="D787" s="38" t="s">
        <v>479</v>
      </c>
      <c r="E787" s="45"/>
      <c r="F787" s="47" t="s">
        <v>588</v>
      </c>
      <c r="G787" s="153">
        <v>9785912828027</v>
      </c>
      <c r="H787" s="64">
        <v>378</v>
      </c>
      <c r="I787" s="68">
        <f t="shared" si="406"/>
        <v>189</v>
      </c>
      <c r="J787" s="74"/>
      <c r="K787" s="86">
        <v>15</v>
      </c>
      <c r="L787" s="90"/>
      <c r="M787" s="98">
        <f t="shared" si="404"/>
        <v>0</v>
      </c>
      <c r="N787" s="51">
        <f t="shared" si="398"/>
        <v>0</v>
      </c>
      <c r="O787" s="51">
        <v>4903000000</v>
      </c>
      <c r="P787" s="51">
        <f t="shared" si="402"/>
        <v>0</v>
      </c>
      <c r="Q787" s="215">
        <f t="shared" si="403"/>
        <v>0</v>
      </c>
      <c r="R787" s="102" t="s">
        <v>714</v>
      </c>
      <c r="S787" s="170"/>
      <c r="T787" s="170"/>
    </row>
    <row r="788" spans="1:20" s="101" customFormat="1" ht="111.75" customHeight="1" x14ac:dyDescent="0.25">
      <c r="A788" s="7">
        <f t="shared" si="405"/>
        <v>7</v>
      </c>
      <c r="B788" s="13" t="s">
        <v>23</v>
      </c>
      <c r="C788" s="28"/>
      <c r="D788" s="38" t="s">
        <v>149</v>
      </c>
      <c r="E788" s="27"/>
      <c r="F788" s="47" t="s">
        <v>596</v>
      </c>
      <c r="G788" s="105">
        <v>9785912820403</v>
      </c>
      <c r="H788" s="64">
        <v>378</v>
      </c>
      <c r="I788" s="68">
        <f>ROUND((100-$L$4)/100*H788,1)</f>
        <v>189</v>
      </c>
      <c r="J788" s="74"/>
      <c r="K788" s="85">
        <v>15</v>
      </c>
      <c r="L788" s="90"/>
      <c r="M788" s="98">
        <f t="shared" si="404"/>
        <v>0</v>
      </c>
      <c r="N788" s="51">
        <f t="shared" si="398"/>
        <v>0</v>
      </c>
      <c r="O788" s="51">
        <v>4903000000</v>
      </c>
      <c r="P788" s="51">
        <f t="shared" si="402"/>
        <v>0</v>
      </c>
      <c r="Q788" s="215">
        <f t="shared" si="403"/>
        <v>0</v>
      </c>
      <c r="S788" s="170"/>
      <c r="T788" s="170"/>
    </row>
    <row r="789" spans="1:20" s="101" customFormat="1" ht="111.75" customHeight="1" x14ac:dyDescent="0.25">
      <c r="A789" s="7">
        <f t="shared" si="405"/>
        <v>8</v>
      </c>
      <c r="B789" s="13" t="s">
        <v>23</v>
      </c>
      <c r="C789" s="28"/>
      <c r="D789" s="38" t="s">
        <v>480</v>
      </c>
      <c r="E789" s="27"/>
      <c r="F789" s="47" t="s">
        <v>597</v>
      </c>
      <c r="G789" s="153">
        <v>9785912821028</v>
      </c>
      <c r="H789" s="64">
        <v>378</v>
      </c>
      <c r="I789" s="68">
        <f t="shared" si="406"/>
        <v>189</v>
      </c>
      <c r="J789" s="79"/>
      <c r="K789" s="86">
        <v>15</v>
      </c>
      <c r="L789" s="90"/>
      <c r="M789" s="98">
        <f t="shared" si="404"/>
        <v>0</v>
      </c>
      <c r="N789" s="51">
        <f t="shared" si="398"/>
        <v>0</v>
      </c>
      <c r="O789" s="51">
        <v>4903000000</v>
      </c>
      <c r="P789" s="51">
        <f t="shared" si="402"/>
        <v>0</v>
      </c>
      <c r="Q789" s="215">
        <f t="shared" si="403"/>
        <v>0</v>
      </c>
      <c r="S789" s="170"/>
      <c r="T789" s="170"/>
    </row>
    <row r="790" spans="1:20" s="101" customFormat="1" ht="111.75" customHeight="1" x14ac:dyDescent="0.25">
      <c r="A790" s="7">
        <f t="shared" si="405"/>
        <v>9</v>
      </c>
      <c r="B790" s="13" t="s">
        <v>23</v>
      </c>
      <c r="C790" s="28"/>
      <c r="D790" s="38" t="s">
        <v>481</v>
      </c>
      <c r="E790" s="45"/>
      <c r="F790" s="47" t="s">
        <v>591</v>
      </c>
      <c r="G790" s="153">
        <v>9785912828010</v>
      </c>
      <c r="H790" s="64">
        <v>378</v>
      </c>
      <c r="I790" s="68">
        <f t="shared" si="406"/>
        <v>189</v>
      </c>
      <c r="J790" s="74"/>
      <c r="K790" s="86">
        <v>15</v>
      </c>
      <c r="L790" s="90"/>
      <c r="M790" s="98">
        <f t="shared" si="404"/>
        <v>0</v>
      </c>
      <c r="N790" s="51">
        <f t="shared" si="398"/>
        <v>0</v>
      </c>
      <c r="O790" s="51">
        <v>4903000000</v>
      </c>
      <c r="P790" s="51">
        <f t="shared" si="402"/>
        <v>0</v>
      </c>
      <c r="Q790" s="215">
        <f t="shared" si="403"/>
        <v>0</v>
      </c>
      <c r="S790" s="170"/>
      <c r="T790" s="170"/>
    </row>
    <row r="791" spans="1:20" s="101" customFormat="1" ht="111.75" customHeight="1" x14ac:dyDescent="0.25">
      <c r="A791" s="7">
        <f t="shared" si="405"/>
        <v>10</v>
      </c>
      <c r="B791" s="13" t="s">
        <v>23</v>
      </c>
      <c r="C791" s="28"/>
      <c r="D791" s="38" t="s">
        <v>482</v>
      </c>
      <c r="E791" s="27"/>
      <c r="F791" s="47" t="s">
        <v>598</v>
      </c>
      <c r="G791" s="105">
        <v>9785000336847</v>
      </c>
      <c r="H791" s="64">
        <v>378</v>
      </c>
      <c r="I791" s="68">
        <f t="shared" si="406"/>
        <v>189</v>
      </c>
      <c r="J791" s="74" t="s">
        <v>626</v>
      </c>
      <c r="K791" s="86">
        <v>15</v>
      </c>
      <c r="L791" s="90"/>
      <c r="M791" s="98">
        <f t="shared" si="404"/>
        <v>0</v>
      </c>
      <c r="N791" s="51">
        <f t="shared" si="398"/>
        <v>0</v>
      </c>
      <c r="O791" s="51">
        <v>4903000000</v>
      </c>
      <c r="P791" s="51">
        <f t="shared" si="402"/>
        <v>0</v>
      </c>
      <c r="Q791" s="215">
        <f t="shared" si="403"/>
        <v>0</v>
      </c>
      <c r="S791" s="170"/>
      <c r="T791" s="170"/>
    </row>
    <row r="792" spans="1:20" s="101" customFormat="1" ht="111.75" customHeight="1" x14ac:dyDescent="0.25">
      <c r="A792" s="7">
        <f t="shared" si="405"/>
        <v>11</v>
      </c>
      <c r="B792" s="13" t="s">
        <v>23</v>
      </c>
      <c r="C792" s="23"/>
      <c r="D792" s="38" t="s">
        <v>483</v>
      </c>
      <c r="E792" s="27"/>
      <c r="F792" s="47" t="s">
        <v>593</v>
      </c>
      <c r="G792" s="153">
        <v>9785912828898</v>
      </c>
      <c r="H792" s="64">
        <v>378</v>
      </c>
      <c r="I792" s="68">
        <f t="shared" si="406"/>
        <v>189</v>
      </c>
      <c r="J792" s="74" t="s">
        <v>628</v>
      </c>
      <c r="K792" s="86">
        <v>15</v>
      </c>
      <c r="L792" s="90"/>
      <c r="M792" s="98">
        <f t="shared" si="404"/>
        <v>0</v>
      </c>
      <c r="N792" s="51">
        <f t="shared" si="398"/>
        <v>0</v>
      </c>
      <c r="O792" s="51">
        <v>4903000000</v>
      </c>
      <c r="P792" s="51">
        <f t="shared" si="402"/>
        <v>0</v>
      </c>
      <c r="Q792" s="215">
        <f t="shared" si="403"/>
        <v>0</v>
      </c>
      <c r="S792" s="170"/>
      <c r="T792" s="170"/>
    </row>
    <row r="793" spans="1:20" s="101" customFormat="1" ht="111.75" customHeight="1" x14ac:dyDescent="0.25">
      <c r="A793" s="7">
        <f t="shared" si="405"/>
        <v>12</v>
      </c>
      <c r="B793" s="13" t="s">
        <v>23</v>
      </c>
      <c r="C793" s="23"/>
      <c r="D793" s="38" t="s">
        <v>484</v>
      </c>
      <c r="E793" s="27"/>
      <c r="F793" s="47" t="s">
        <v>594</v>
      </c>
      <c r="G793" s="153">
        <v>9785912828904</v>
      </c>
      <c r="H793" s="64">
        <v>378</v>
      </c>
      <c r="I793" s="68">
        <f t="shared" si="406"/>
        <v>189</v>
      </c>
      <c r="J793" s="74" t="s">
        <v>628</v>
      </c>
      <c r="K793" s="86">
        <v>15</v>
      </c>
      <c r="L793" s="90"/>
      <c r="M793" s="98">
        <f t="shared" si="404"/>
        <v>0</v>
      </c>
      <c r="N793" s="51">
        <f t="shared" si="398"/>
        <v>0</v>
      </c>
      <c r="O793" s="51">
        <v>4903000000</v>
      </c>
      <c r="P793" s="51">
        <f t="shared" si="402"/>
        <v>0</v>
      </c>
      <c r="Q793" s="215">
        <f t="shared" si="403"/>
        <v>0</v>
      </c>
      <c r="S793" s="170"/>
      <c r="T793" s="170"/>
    </row>
    <row r="794" spans="1:20" s="9" customFormat="1" ht="111.75" customHeight="1" x14ac:dyDescent="0.25">
      <c r="A794" s="7">
        <f t="shared" si="405"/>
        <v>13</v>
      </c>
      <c r="B794" s="13" t="s">
        <v>23</v>
      </c>
      <c r="C794" s="23"/>
      <c r="D794" s="38" t="s">
        <v>485</v>
      </c>
      <c r="E794" s="27"/>
      <c r="F794" s="47" t="s">
        <v>599</v>
      </c>
      <c r="G794" s="153">
        <v>9785912827976</v>
      </c>
      <c r="H794" s="64">
        <v>378</v>
      </c>
      <c r="I794" s="68">
        <f t="shared" si="406"/>
        <v>189</v>
      </c>
      <c r="J794" s="74" t="s">
        <v>626</v>
      </c>
      <c r="K794" s="86">
        <v>18</v>
      </c>
      <c r="L794" s="90"/>
      <c r="M794" s="98">
        <f t="shared" si="404"/>
        <v>0</v>
      </c>
      <c r="N794" s="51">
        <f>L794*4.05/15</f>
        <v>0</v>
      </c>
      <c r="O794" s="51">
        <v>4903000000</v>
      </c>
      <c r="P794" s="51">
        <f t="shared" si="402"/>
        <v>0</v>
      </c>
      <c r="Q794" s="215">
        <f t="shared" si="403"/>
        <v>0</v>
      </c>
      <c r="S794" s="169"/>
      <c r="T794" s="169"/>
    </row>
    <row r="795" spans="1:20" s="2" customFormat="1" ht="47.45" customHeight="1" x14ac:dyDescent="0.25">
      <c r="A795" s="237" t="s">
        <v>715</v>
      </c>
      <c r="B795" s="238"/>
      <c r="C795" s="238"/>
      <c r="D795" s="238"/>
      <c r="E795" s="108"/>
      <c r="F795" s="239" t="s">
        <v>716</v>
      </c>
      <c r="G795" s="239"/>
      <c r="H795" s="239"/>
      <c r="I795" s="239"/>
      <c r="J795" s="239"/>
      <c r="K795" s="240"/>
      <c r="L795" s="94"/>
      <c r="M795" s="98"/>
      <c r="N795" s="51"/>
      <c r="O795" s="51"/>
      <c r="P795" s="51"/>
      <c r="Q795" s="51"/>
      <c r="S795" s="51"/>
      <c r="T795" s="51"/>
    </row>
    <row r="796" spans="1:20" s="2" customFormat="1" ht="111.75" customHeight="1" x14ac:dyDescent="0.25">
      <c r="A796" s="7">
        <v>1</v>
      </c>
      <c r="B796" s="13" t="s">
        <v>24</v>
      </c>
      <c r="C796" s="21"/>
      <c r="D796" s="34" t="s">
        <v>52</v>
      </c>
      <c r="E796" s="27"/>
      <c r="F796" s="47" t="s">
        <v>600</v>
      </c>
      <c r="G796" s="105">
        <v>9785912820687</v>
      </c>
      <c r="H796" s="64">
        <v>173</v>
      </c>
      <c r="I796" s="68">
        <f t="shared" ref="I796:I812" si="407">ROUND((100-$L$4)/100*H796,1)</f>
        <v>86.5</v>
      </c>
      <c r="J796" s="74" t="s">
        <v>628</v>
      </c>
      <c r="K796" s="85">
        <v>30</v>
      </c>
      <c r="L796" s="90"/>
      <c r="M796" s="98">
        <f>L796*I796</f>
        <v>0</v>
      </c>
      <c r="N796" s="51">
        <f t="shared" ref="N796:N812" si="408">L796*5.2/30</f>
        <v>0</v>
      </c>
      <c r="O796" s="51">
        <v>4903000000</v>
      </c>
      <c r="P796" s="51">
        <f t="shared" ref="P796:P813" si="409">TRUNC(L796/K796,0)*K796</f>
        <v>0</v>
      </c>
      <c r="Q796" s="215">
        <f t="shared" ref="Q796:Q813" si="410">L796-P796</f>
        <v>0</v>
      </c>
      <c r="S796" s="51"/>
      <c r="T796" s="51"/>
    </row>
    <row r="797" spans="1:20" s="2" customFormat="1" ht="111.75" customHeight="1" x14ac:dyDescent="0.25">
      <c r="A797" s="7">
        <f>A796+1</f>
        <v>2</v>
      </c>
      <c r="B797" s="13" t="s">
        <v>24</v>
      </c>
      <c r="C797" s="21"/>
      <c r="D797" s="34" t="s">
        <v>486</v>
      </c>
      <c r="E797" s="27"/>
      <c r="F797" s="47" t="s">
        <v>601</v>
      </c>
      <c r="G797" s="153">
        <v>9785912826870</v>
      </c>
      <c r="H797" s="64">
        <v>173</v>
      </c>
      <c r="I797" s="68">
        <f t="shared" si="407"/>
        <v>86.5</v>
      </c>
      <c r="J797" s="74"/>
      <c r="K797" s="85">
        <v>30</v>
      </c>
      <c r="L797" s="110"/>
      <c r="M797" s="98">
        <f t="shared" ref="M797:M813" si="411">L797*I797</f>
        <v>0</v>
      </c>
      <c r="N797" s="51">
        <f t="shared" si="408"/>
        <v>0</v>
      </c>
      <c r="O797" s="51">
        <v>4903000000</v>
      </c>
      <c r="P797" s="51">
        <f t="shared" si="409"/>
        <v>0</v>
      </c>
      <c r="Q797" s="215">
        <f t="shared" si="410"/>
        <v>0</v>
      </c>
      <c r="S797" s="51"/>
      <c r="T797" s="51"/>
    </row>
    <row r="798" spans="1:20" s="2" customFormat="1" ht="111.75" customHeight="1" x14ac:dyDescent="0.25">
      <c r="A798" s="7">
        <f>A797+1</f>
        <v>3</v>
      </c>
      <c r="B798" s="13" t="s">
        <v>24</v>
      </c>
      <c r="C798" s="21"/>
      <c r="D798" s="34" t="s">
        <v>487</v>
      </c>
      <c r="E798" s="22"/>
      <c r="F798" s="47" t="s">
        <v>602</v>
      </c>
      <c r="G798" s="105">
        <v>9785912823244</v>
      </c>
      <c r="H798" s="64">
        <v>173</v>
      </c>
      <c r="I798" s="68">
        <f t="shared" si="407"/>
        <v>86.5</v>
      </c>
      <c r="J798" s="74" t="s">
        <v>628</v>
      </c>
      <c r="K798" s="85">
        <v>30</v>
      </c>
      <c r="L798" s="90"/>
      <c r="M798" s="98">
        <f t="shared" si="411"/>
        <v>0</v>
      </c>
      <c r="N798" s="51">
        <f t="shared" si="408"/>
        <v>0</v>
      </c>
      <c r="O798" s="51">
        <v>4903000000</v>
      </c>
      <c r="P798" s="51">
        <f t="shared" si="409"/>
        <v>0</v>
      </c>
      <c r="Q798" s="215">
        <f t="shared" si="410"/>
        <v>0</v>
      </c>
      <c r="S798" s="51"/>
      <c r="T798" s="51"/>
    </row>
    <row r="799" spans="1:20" s="2" customFormat="1" ht="111.75" customHeight="1" x14ac:dyDescent="0.25">
      <c r="A799" s="7">
        <f t="shared" ref="A799:A813" si="412">A798+1</f>
        <v>4</v>
      </c>
      <c r="B799" s="13" t="s">
        <v>24</v>
      </c>
      <c r="C799" s="21"/>
      <c r="D799" s="34" t="s">
        <v>488</v>
      </c>
      <c r="E799" s="22"/>
      <c r="F799" s="47" t="s">
        <v>603</v>
      </c>
      <c r="G799" s="153">
        <v>9785912823350</v>
      </c>
      <c r="H799" s="64">
        <v>173</v>
      </c>
      <c r="I799" s="68">
        <f t="shared" si="407"/>
        <v>86.5</v>
      </c>
      <c r="J799" s="74"/>
      <c r="K799" s="85">
        <v>30</v>
      </c>
      <c r="L799" s="90"/>
      <c r="M799" s="98">
        <f t="shared" si="411"/>
        <v>0</v>
      </c>
      <c r="N799" s="51">
        <f t="shared" si="408"/>
        <v>0</v>
      </c>
      <c r="O799" s="51">
        <v>4903000000</v>
      </c>
      <c r="P799" s="51">
        <f t="shared" si="409"/>
        <v>0</v>
      </c>
      <c r="Q799" s="215">
        <f t="shared" si="410"/>
        <v>0</v>
      </c>
      <c r="S799" s="51"/>
      <c r="T799" s="51"/>
    </row>
    <row r="800" spans="1:20" s="2" customFormat="1" ht="111.75" customHeight="1" x14ac:dyDescent="0.25">
      <c r="A800" s="7">
        <f t="shared" si="412"/>
        <v>5</v>
      </c>
      <c r="B800" s="13" t="s">
        <v>24</v>
      </c>
      <c r="C800" s="21"/>
      <c r="D800" s="34" t="s">
        <v>489</v>
      </c>
      <c r="E800" s="27"/>
      <c r="F800" s="47" t="s">
        <v>604</v>
      </c>
      <c r="G800" s="105">
        <v>9785912822698</v>
      </c>
      <c r="H800" s="64">
        <v>173</v>
      </c>
      <c r="I800" s="68">
        <f>ROUND((100-$L$4)/100*H800,1)</f>
        <v>86.5</v>
      </c>
      <c r="J800" s="74" t="s">
        <v>625</v>
      </c>
      <c r="K800" s="85">
        <v>30</v>
      </c>
      <c r="L800" s="90"/>
      <c r="M800" s="98">
        <f t="shared" si="411"/>
        <v>0</v>
      </c>
      <c r="N800" s="51">
        <f t="shared" si="408"/>
        <v>0</v>
      </c>
      <c r="O800" s="51">
        <v>4903000000</v>
      </c>
      <c r="P800" s="51">
        <f t="shared" si="409"/>
        <v>0</v>
      </c>
      <c r="Q800" s="215">
        <f t="shared" si="410"/>
        <v>0</v>
      </c>
      <c r="S800" s="51"/>
      <c r="T800" s="51"/>
    </row>
    <row r="801" spans="1:20" s="2" customFormat="1" ht="111.75" customHeight="1" x14ac:dyDescent="0.25">
      <c r="A801" s="7">
        <f>A800+1</f>
        <v>6</v>
      </c>
      <c r="B801" s="13" t="s">
        <v>24</v>
      </c>
      <c r="C801" s="21"/>
      <c r="D801" s="34" t="s">
        <v>490</v>
      </c>
      <c r="E801" s="27"/>
      <c r="F801" s="47" t="s">
        <v>605</v>
      </c>
      <c r="G801" s="153">
        <v>9785912828003</v>
      </c>
      <c r="H801" s="64">
        <v>173</v>
      </c>
      <c r="I801" s="68">
        <f t="shared" si="407"/>
        <v>86.5</v>
      </c>
      <c r="J801" s="74"/>
      <c r="K801" s="85">
        <v>30</v>
      </c>
      <c r="L801" s="90"/>
      <c r="M801" s="98">
        <f t="shared" si="411"/>
        <v>0</v>
      </c>
      <c r="N801" s="51">
        <f t="shared" si="408"/>
        <v>0</v>
      </c>
      <c r="O801" s="51">
        <v>4903000000</v>
      </c>
      <c r="P801" s="51">
        <f t="shared" si="409"/>
        <v>0</v>
      </c>
      <c r="Q801" s="215">
        <f t="shared" si="410"/>
        <v>0</v>
      </c>
      <c r="S801" s="51"/>
      <c r="T801" s="51"/>
    </row>
    <row r="802" spans="1:20" s="2" customFormat="1" ht="111.75" customHeight="1" x14ac:dyDescent="0.25">
      <c r="A802" s="7">
        <f t="shared" si="412"/>
        <v>7</v>
      </c>
      <c r="B802" s="13" t="s">
        <v>24</v>
      </c>
      <c r="C802" s="21"/>
      <c r="D802" s="34" t="s">
        <v>491</v>
      </c>
      <c r="E802" s="22"/>
      <c r="F802" s="47" t="s">
        <v>606</v>
      </c>
      <c r="G802" s="105">
        <v>9785912821899</v>
      </c>
      <c r="H802" s="64">
        <v>173</v>
      </c>
      <c r="I802" s="68">
        <f t="shared" si="407"/>
        <v>86.5</v>
      </c>
      <c r="J802" s="74" t="s">
        <v>628</v>
      </c>
      <c r="K802" s="85">
        <v>30</v>
      </c>
      <c r="L802" s="90"/>
      <c r="M802" s="98">
        <f t="shared" si="411"/>
        <v>0</v>
      </c>
      <c r="N802" s="51">
        <f t="shared" si="408"/>
        <v>0</v>
      </c>
      <c r="O802" s="51">
        <v>4903000000</v>
      </c>
      <c r="P802" s="51">
        <f t="shared" si="409"/>
        <v>0</v>
      </c>
      <c r="Q802" s="215">
        <f t="shared" si="410"/>
        <v>0</v>
      </c>
      <c r="S802" s="51"/>
      <c r="T802" s="51"/>
    </row>
    <row r="803" spans="1:20" s="2" customFormat="1" ht="111.75" customHeight="1" x14ac:dyDescent="0.25">
      <c r="A803" s="7">
        <f t="shared" si="412"/>
        <v>8</v>
      </c>
      <c r="B803" s="13" t="s">
        <v>24</v>
      </c>
      <c r="C803" s="21"/>
      <c r="D803" s="34" t="s">
        <v>492</v>
      </c>
      <c r="E803" s="51"/>
      <c r="F803" s="47" t="s">
        <v>607</v>
      </c>
      <c r="G803" s="153">
        <v>9785912827709</v>
      </c>
      <c r="H803" s="64">
        <v>173</v>
      </c>
      <c r="I803" s="68">
        <f>ROUND((100-$L$4)/100*H803,1)</f>
        <v>86.5</v>
      </c>
      <c r="J803" s="74"/>
      <c r="K803" s="85">
        <v>30</v>
      </c>
      <c r="L803" s="90"/>
      <c r="M803" s="98">
        <f t="shared" si="411"/>
        <v>0</v>
      </c>
      <c r="N803" s="51">
        <f t="shared" si="408"/>
        <v>0</v>
      </c>
      <c r="O803" s="51">
        <v>4903000000</v>
      </c>
      <c r="P803" s="51">
        <f t="shared" si="409"/>
        <v>0</v>
      </c>
      <c r="Q803" s="215">
        <f t="shared" si="410"/>
        <v>0</v>
      </c>
      <c r="S803" s="51"/>
      <c r="T803" s="51"/>
    </row>
    <row r="804" spans="1:20" s="2" customFormat="1" ht="111.75" customHeight="1" x14ac:dyDescent="0.25">
      <c r="A804" s="7">
        <f t="shared" si="412"/>
        <v>9</v>
      </c>
      <c r="B804" s="13" t="s">
        <v>24</v>
      </c>
      <c r="C804" s="21"/>
      <c r="D804" s="34" t="s">
        <v>493</v>
      </c>
      <c r="E804" s="27"/>
      <c r="F804" s="47" t="s">
        <v>608</v>
      </c>
      <c r="G804" s="153">
        <v>9785912825491</v>
      </c>
      <c r="H804" s="64">
        <v>173</v>
      </c>
      <c r="I804" s="68">
        <f t="shared" si="407"/>
        <v>86.5</v>
      </c>
      <c r="J804" s="74"/>
      <c r="K804" s="85">
        <v>30</v>
      </c>
      <c r="L804" s="110"/>
      <c r="M804" s="98">
        <f t="shared" si="411"/>
        <v>0</v>
      </c>
      <c r="N804" s="51">
        <f t="shared" si="408"/>
        <v>0</v>
      </c>
      <c r="O804" s="51">
        <v>4903000000</v>
      </c>
      <c r="P804" s="51">
        <f t="shared" si="409"/>
        <v>0</v>
      </c>
      <c r="Q804" s="215">
        <f t="shared" si="410"/>
        <v>0</v>
      </c>
      <c r="S804" s="51"/>
      <c r="T804" s="51"/>
    </row>
    <row r="805" spans="1:20" s="2" customFormat="1" ht="111.75" customHeight="1" x14ac:dyDescent="0.25">
      <c r="A805" s="7">
        <f t="shared" si="412"/>
        <v>10</v>
      </c>
      <c r="B805" s="13"/>
      <c r="C805" s="21"/>
      <c r="D805" s="34" t="s">
        <v>1118</v>
      </c>
      <c r="E805" s="27"/>
      <c r="F805" s="47"/>
      <c r="G805" s="153">
        <v>9785912823435</v>
      </c>
      <c r="H805" s="64">
        <v>173</v>
      </c>
      <c r="I805" s="68">
        <f t="shared" ref="I805" si="413">ROUND((100-$L$4)/100*H805,1)</f>
        <v>86.5</v>
      </c>
      <c r="J805" s="74"/>
      <c r="K805" s="85">
        <v>30</v>
      </c>
      <c r="L805" s="110"/>
      <c r="M805" s="98">
        <f t="shared" ref="M805" si="414">L805*I805</f>
        <v>0</v>
      </c>
      <c r="N805" s="51">
        <f t="shared" ref="N805" si="415">L805*5.2/30</f>
        <v>0</v>
      </c>
      <c r="O805" s="51">
        <v>4903000000</v>
      </c>
      <c r="P805" s="51"/>
      <c r="Q805" s="215"/>
      <c r="S805" s="51"/>
      <c r="T805" s="51"/>
    </row>
    <row r="806" spans="1:20" s="2" customFormat="1" ht="111.75" customHeight="1" x14ac:dyDescent="0.25">
      <c r="A806" s="7">
        <f>A805+1</f>
        <v>11</v>
      </c>
      <c r="B806" s="13" t="s">
        <v>24</v>
      </c>
      <c r="C806" s="21"/>
      <c r="D806" s="34" t="s">
        <v>494</v>
      </c>
      <c r="E806" s="27"/>
      <c r="F806" s="47" t="s">
        <v>779</v>
      </c>
      <c r="G806" s="153">
        <v>9785912824937</v>
      </c>
      <c r="H806" s="64">
        <v>173</v>
      </c>
      <c r="I806" s="68">
        <f>ROUND((100-$L$4)/100*H806,1)</f>
        <v>86.5</v>
      </c>
      <c r="J806" s="74" t="s">
        <v>625</v>
      </c>
      <c r="K806" s="85">
        <v>30</v>
      </c>
      <c r="L806" s="110"/>
      <c r="M806" s="98">
        <f t="shared" si="411"/>
        <v>0</v>
      </c>
      <c r="N806" s="51">
        <f t="shared" si="408"/>
        <v>0</v>
      </c>
      <c r="O806" s="51">
        <v>4903000000</v>
      </c>
      <c r="P806" s="51">
        <f t="shared" si="409"/>
        <v>0</v>
      </c>
      <c r="Q806" s="215">
        <f t="shared" si="410"/>
        <v>0</v>
      </c>
      <c r="S806" s="51"/>
      <c r="T806" s="51"/>
    </row>
    <row r="807" spans="1:20" s="2" customFormat="1" ht="111.75" customHeight="1" x14ac:dyDescent="0.25">
      <c r="A807" s="7">
        <f t="shared" si="412"/>
        <v>12</v>
      </c>
      <c r="B807" s="13" t="s">
        <v>24</v>
      </c>
      <c r="C807" s="21"/>
      <c r="D807" s="34" t="s">
        <v>962</v>
      </c>
      <c r="E807" s="27"/>
      <c r="F807" s="47" t="s">
        <v>609</v>
      </c>
      <c r="G807" s="153">
        <v>9785912828942</v>
      </c>
      <c r="H807" s="64">
        <v>173</v>
      </c>
      <c r="I807" s="68">
        <f>ROUND((100-$L$4)/100*H807,1)</f>
        <v>86.5</v>
      </c>
      <c r="J807" s="76" t="s">
        <v>627</v>
      </c>
      <c r="K807" s="85">
        <v>30</v>
      </c>
      <c r="L807" s="90"/>
      <c r="M807" s="98">
        <f t="shared" si="411"/>
        <v>0</v>
      </c>
      <c r="N807" s="51">
        <f t="shared" si="408"/>
        <v>0</v>
      </c>
      <c r="O807" s="51">
        <v>4903000000</v>
      </c>
      <c r="P807" s="51">
        <f t="shared" si="409"/>
        <v>0</v>
      </c>
      <c r="Q807" s="215">
        <f t="shared" si="410"/>
        <v>0</v>
      </c>
      <c r="R807" s="103"/>
      <c r="S807" s="51"/>
      <c r="T807" s="51"/>
    </row>
    <row r="808" spans="1:20" s="2" customFormat="1" ht="111.75" customHeight="1" x14ac:dyDescent="0.25">
      <c r="A808" s="7">
        <f t="shared" si="412"/>
        <v>13</v>
      </c>
      <c r="B808" s="13" t="s">
        <v>24</v>
      </c>
      <c r="C808" s="21"/>
      <c r="D808" s="34" t="s">
        <v>495</v>
      </c>
      <c r="E808" s="22"/>
      <c r="F808" s="47" t="s">
        <v>610</v>
      </c>
      <c r="G808" s="105">
        <v>9785912823442</v>
      </c>
      <c r="H808" s="64">
        <v>173</v>
      </c>
      <c r="I808" s="68">
        <f t="shared" si="407"/>
        <v>86.5</v>
      </c>
      <c r="J808" s="74" t="s">
        <v>628</v>
      </c>
      <c r="K808" s="85">
        <v>30</v>
      </c>
      <c r="L808" s="90"/>
      <c r="M808" s="98">
        <f t="shared" si="411"/>
        <v>0</v>
      </c>
      <c r="N808" s="51">
        <f t="shared" si="408"/>
        <v>0</v>
      </c>
      <c r="O808" s="51">
        <v>4903000000</v>
      </c>
      <c r="P808" s="51">
        <f t="shared" si="409"/>
        <v>0</v>
      </c>
      <c r="Q808" s="215">
        <f t="shared" si="410"/>
        <v>0</v>
      </c>
      <c r="S808" s="51"/>
      <c r="T808" s="51"/>
    </row>
    <row r="809" spans="1:20" s="2" customFormat="1" ht="111.75" customHeight="1" x14ac:dyDescent="0.25">
      <c r="A809" s="7">
        <f t="shared" si="412"/>
        <v>14</v>
      </c>
      <c r="B809" s="13" t="s">
        <v>24</v>
      </c>
      <c r="C809" s="24" t="s">
        <v>30</v>
      </c>
      <c r="D809" s="34" t="s">
        <v>958</v>
      </c>
      <c r="E809" s="27"/>
      <c r="F809" s="47" t="s">
        <v>592</v>
      </c>
      <c r="G809" s="153">
        <v>9785912823428</v>
      </c>
      <c r="H809" s="64">
        <v>173</v>
      </c>
      <c r="I809" s="68">
        <f t="shared" si="407"/>
        <v>86.5</v>
      </c>
      <c r="J809" s="76" t="s">
        <v>811</v>
      </c>
      <c r="K809" s="85">
        <v>30</v>
      </c>
      <c r="L809" s="110"/>
      <c r="M809" s="98">
        <f>L809*I809</f>
        <v>0</v>
      </c>
      <c r="N809" s="51">
        <f>L809*5.2/30</f>
        <v>0</v>
      </c>
      <c r="O809" s="51">
        <v>4903000000</v>
      </c>
      <c r="P809" s="51">
        <f t="shared" si="409"/>
        <v>0</v>
      </c>
      <c r="Q809" s="215">
        <f t="shared" si="410"/>
        <v>0</v>
      </c>
      <c r="S809" s="51"/>
      <c r="T809" s="51"/>
    </row>
    <row r="810" spans="1:20" s="2" customFormat="1" ht="111.75" customHeight="1" x14ac:dyDescent="0.25">
      <c r="A810" s="7">
        <f t="shared" si="412"/>
        <v>15</v>
      </c>
      <c r="B810" s="13" t="s">
        <v>24</v>
      </c>
      <c r="C810" s="21"/>
      <c r="D810" s="34" t="s">
        <v>454</v>
      </c>
      <c r="E810" s="27"/>
      <c r="F810" s="47" t="s">
        <v>1096</v>
      </c>
      <c r="G810" s="153">
        <v>9785000335949</v>
      </c>
      <c r="H810" s="64">
        <v>173</v>
      </c>
      <c r="I810" s="68">
        <f>ROUND((100-$L$4)/100*H810,1)</f>
        <v>86.5</v>
      </c>
      <c r="J810" s="76" t="s">
        <v>627</v>
      </c>
      <c r="K810" s="85">
        <v>30</v>
      </c>
      <c r="L810" s="110"/>
      <c r="M810" s="98">
        <f t="shared" si="411"/>
        <v>0</v>
      </c>
      <c r="N810" s="51">
        <f t="shared" si="408"/>
        <v>0</v>
      </c>
      <c r="O810" s="51">
        <v>4903000000</v>
      </c>
      <c r="P810" s="51">
        <f t="shared" si="409"/>
        <v>0</v>
      </c>
      <c r="Q810" s="215">
        <f t="shared" si="410"/>
        <v>0</v>
      </c>
      <c r="S810" s="51"/>
      <c r="T810" s="51"/>
    </row>
    <row r="811" spans="1:20" s="2" customFormat="1" ht="111.75" customHeight="1" x14ac:dyDescent="0.25">
      <c r="A811" s="7">
        <f t="shared" si="412"/>
        <v>16</v>
      </c>
      <c r="B811" s="13" t="s">
        <v>24</v>
      </c>
      <c r="C811" s="24" t="s">
        <v>30</v>
      </c>
      <c r="D811" s="34" t="s">
        <v>496</v>
      </c>
      <c r="E811" s="27"/>
      <c r="F811" s="47" t="s">
        <v>1097</v>
      </c>
      <c r="G811" s="153">
        <v>9785000334973</v>
      </c>
      <c r="H811" s="64">
        <v>173</v>
      </c>
      <c r="I811" s="68">
        <f>ROUND((100-$L$4)/100*H811,1)</f>
        <v>86.5</v>
      </c>
      <c r="J811" s="76" t="s">
        <v>811</v>
      </c>
      <c r="K811" s="85">
        <v>30</v>
      </c>
      <c r="L811" s="110"/>
      <c r="M811" s="98">
        <f t="shared" si="411"/>
        <v>0</v>
      </c>
      <c r="N811" s="51">
        <f t="shared" si="408"/>
        <v>0</v>
      </c>
      <c r="O811" s="51">
        <v>4903000000</v>
      </c>
      <c r="P811" s="51">
        <f t="shared" si="409"/>
        <v>0</v>
      </c>
      <c r="Q811" s="215">
        <f t="shared" si="410"/>
        <v>0</v>
      </c>
      <c r="S811" s="51"/>
      <c r="T811" s="51"/>
    </row>
    <row r="812" spans="1:20" s="2" customFormat="1" ht="111.75" customHeight="1" x14ac:dyDescent="0.25">
      <c r="A812" s="7">
        <f t="shared" si="412"/>
        <v>17</v>
      </c>
      <c r="B812" s="13" t="s">
        <v>24</v>
      </c>
      <c r="C812" s="21"/>
      <c r="D812" s="34" t="s">
        <v>497</v>
      </c>
      <c r="E812" s="27"/>
      <c r="F812" s="47" t="s">
        <v>611</v>
      </c>
      <c r="G812" s="153">
        <v>9785912823640</v>
      </c>
      <c r="H812" s="64">
        <v>173</v>
      </c>
      <c r="I812" s="68">
        <f t="shared" si="407"/>
        <v>86.5</v>
      </c>
      <c r="J812" s="76"/>
      <c r="K812" s="85">
        <v>30</v>
      </c>
      <c r="L812" s="110"/>
      <c r="M812" s="98">
        <f t="shared" si="411"/>
        <v>0</v>
      </c>
      <c r="N812" s="51">
        <f t="shared" si="408"/>
        <v>0</v>
      </c>
      <c r="O812" s="51">
        <v>4903000000</v>
      </c>
      <c r="P812" s="51">
        <f t="shared" si="409"/>
        <v>0</v>
      </c>
      <c r="Q812" s="215">
        <f t="shared" si="410"/>
        <v>0</v>
      </c>
      <c r="S812" s="51"/>
      <c r="T812" s="51"/>
    </row>
    <row r="813" spans="1:20" s="9" customFormat="1" ht="111.75" customHeight="1" x14ac:dyDescent="0.25">
      <c r="A813" s="7">
        <f t="shared" si="412"/>
        <v>18</v>
      </c>
      <c r="B813" s="13" t="s">
        <v>24</v>
      </c>
      <c r="C813" s="21"/>
      <c r="D813" s="34" t="s">
        <v>498</v>
      </c>
      <c r="E813" s="27"/>
      <c r="F813" s="47" t="s">
        <v>1095</v>
      </c>
      <c r="G813" s="153">
        <v>9785912828959</v>
      </c>
      <c r="H813" s="64">
        <v>173</v>
      </c>
      <c r="I813" s="68">
        <f>ROUND((100-$L$4)/100*H813,1)</f>
        <v>86.5</v>
      </c>
      <c r="J813" s="76" t="s">
        <v>627</v>
      </c>
      <c r="K813" s="85">
        <v>30</v>
      </c>
      <c r="L813" s="110"/>
      <c r="M813" s="98">
        <f t="shared" si="411"/>
        <v>0</v>
      </c>
      <c r="N813" s="51">
        <f>L813*5.2/30</f>
        <v>0</v>
      </c>
      <c r="O813" s="51">
        <v>4903000000</v>
      </c>
      <c r="P813" s="51">
        <f t="shared" si="409"/>
        <v>0</v>
      </c>
      <c r="Q813" s="215">
        <f t="shared" si="410"/>
        <v>0</v>
      </c>
      <c r="S813" s="169"/>
      <c r="T813" s="169"/>
    </row>
    <row r="814" spans="1:20" s="2" customFormat="1" ht="51" customHeight="1" x14ac:dyDescent="0.25">
      <c r="A814" s="237" t="s">
        <v>748</v>
      </c>
      <c r="B814" s="238"/>
      <c r="C814" s="238"/>
      <c r="D814" s="238"/>
      <c r="E814" s="15"/>
      <c r="F814" s="239" t="s">
        <v>749</v>
      </c>
      <c r="G814" s="239"/>
      <c r="H814" s="239"/>
      <c r="I814" s="239"/>
      <c r="J814" s="239"/>
      <c r="K814" s="240"/>
      <c r="L814" s="90"/>
      <c r="M814" s="98"/>
      <c r="N814" s="51"/>
      <c r="O814" s="51"/>
      <c r="P814" s="51"/>
      <c r="Q814" s="51"/>
      <c r="S814" s="51"/>
      <c r="T814" s="51"/>
    </row>
    <row r="815" spans="1:20" s="2" customFormat="1" ht="111.75" customHeight="1" x14ac:dyDescent="0.25">
      <c r="A815" s="7">
        <v>1</v>
      </c>
      <c r="B815" s="13" t="s">
        <v>750</v>
      </c>
      <c r="C815" s="21"/>
      <c r="D815" s="34" t="s">
        <v>149</v>
      </c>
      <c r="E815" s="22"/>
      <c r="F815" s="47" t="s">
        <v>751</v>
      </c>
      <c r="G815" s="153">
        <v>9785912822612</v>
      </c>
      <c r="H815" s="64">
        <v>100</v>
      </c>
      <c r="I815" s="68">
        <f>ROUND((100-$L$4)/100*H815,1)</f>
        <v>50</v>
      </c>
      <c r="J815" s="74"/>
      <c r="K815" s="85">
        <v>64</v>
      </c>
      <c r="L815" s="90"/>
      <c r="M815" s="98">
        <f>L815*I815</f>
        <v>0</v>
      </c>
      <c r="N815" s="51">
        <f>L815*6.4/64</f>
        <v>0</v>
      </c>
      <c r="O815" s="51">
        <v>4903000000</v>
      </c>
      <c r="P815" s="51">
        <f>TRUNC(L815/K815,0)*K815</f>
        <v>0</v>
      </c>
      <c r="Q815" s="215">
        <f>L815-P815</f>
        <v>0</v>
      </c>
      <c r="S815" s="51"/>
      <c r="T815" s="51"/>
    </row>
    <row r="816" spans="1:20" s="2" customFormat="1" ht="50.25" customHeight="1" x14ac:dyDescent="0.25">
      <c r="A816" s="241" t="s">
        <v>717</v>
      </c>
      <c r="B816" s="242"/>
      <c r="C816" s="242"/>
      <c r="D816" s="242"/>
      <c r="E816" s="242"/>
      <c r="F816" s="242"/>
      <c r="G816" s="242"/>
      <c r="H816" s="242"/>
      <c r="I816" s="242"/>
      <c r="J816" s="242"/>
      <c r="K816" s="243"/>
      <c r="L816" s="94"/>
      <c r="M816" s="98"/>
      <c r="N816" s="51"/>
      <c r="O816" s="51"/>
      <c r="P816" s="51"/>
      <c r="Q816" s="51"/>
      <c r="S816" s="51"/>
      <c r="T816" s="51"/>
    </row>
    <row r="817" spans="1:20" s="2" customFormat="1" ht="41.45" customHeight="1" x14ac:dyDescent="0.25">
      <c r="A817" s="237" t="s">
        <v>718</v>
      </c>
      <c r="B817" s="238"/>
      <c r="C817" s="238"/>
      <c r="D817" s="238"/>
      <c r="E817" s="108"/>
      <c r="F817" s="239" t="s">
        <v>747</v>
      </c>
      <c r="G817" s="239"/>
      <c r="H817" s="239"/>
      <c r="I817" s="239"/>
      <c r="J817" s="239"/>
      <c r="K817" s="240"/>
      <c r="L817" s="94"/>
      <c r="M817" s="98"/>
      <c r="N817" s="51"/>
      <c r="O817" s="51"/>
      <c r="P817" s="51"/>
      <c r="Q817" s="51"/>
      <c r="S817" s="51"/>
      <c r="T817" s="51"/>
    </row>
    <row r="818" spans="1:20" s="2" customFormat="1" ht="111.75" customHeight="1" x14ac:dyDescent="0.25">
      <c r="A818" s="5">
        <v>1</v>
      </c>
      <c r="B818" s="13" t="s">
        <v>25</v>
      </c>
      <c r="C818" s="29"/>
      <c r="D818" s="36" t="s">
        <v>499</v>
      </c>
      <c r="E818" s="27"/>
      <c r="F818" s="47" t="s">
        <v>779</v>
      </c>
      <c r="G818" s="105">
        <v>9785000336113</v>
      </c>
      <c r="H818" s="63">
        <v>84</v>
      </c>
      <c r="I818" s="68">
        <f t="shared" ref="I818:I843" si="416">ROUND((100-$L$4)/100*H818,1)</f>
        <v>42</v>
      </c>
      <c r="J818" s="74" t="s">
        <v>627</v>
      </c>
      <c r="K818" s="5">
        <v>120</v>
      </c>
      <c r="L818" s="110"/>
      <c r="M818" s="98">
        <f t="shared" ref="M818:M843" si="417">L818*I818</f>
        <v>0</v>
      </c>
      <c r="N818" s="51">
        <f t="shared" ref="N818:N842" si="418">L818*4.6/100</f>
        <v>0</v>
      </c>
      <c r="O818" s="51">
        <v>4903000000</v>
      </c>
      <c r="P818" s="51">
        <f t="shared" ref="P818:P841" si="419">TRUNC(L818/K818,0)*K818</f>
        <v>0</v>
      </c>
      <c r="Q818" s="215">
        <f t="shared" ref="Q818:Q841" si="420">L818-P818</f>
        <v>0</v>
      </c>
      <c r="S818" s="51"/>
      <c r="T818" s="51"/>
    </row>
    <row r="819" spans="1:20" s="2" customFormat="1" ht="111.75" customHeight="1" x14ac:dyDescent="0.25">
      <c r="A819" s="5">
        <f>A818+1</f>
        <v>2</v>
      </c>
      <c r="B819" s="13" t="s">
        <v>25</v>
      </c>
      <c r="C819" s="24" t="s">
        <v>30</v>
      </c>
      <c r="D819" s="36" t="s">
        <v>500</v>
      </c>
      <c r="E819" s="22"/>
      <c r="F819" s="47" t="s">
        <v>612</v>
      </c>
      <c r="G819" s="105">
        <v>9785000335482</v>
      </c>
      <c r="H819" s="63">
        <v>84</v>
      </c>
      <c r="I819" s="68">
        <f t="shared" si="416"/>
        <v>42</v>
      </c>
      <c r="J819" s="74" t="s">
        <v>811</v>
      </c>
      <c r="K819" s="5">
        <v>120</v>
      </c>
      <c r="L819" s="90"/>
      <c r="M819" s="98">
        <f t="shared" si="417"/>
        <v>0</v>
      </c>
      <c r="N819" s="51">
        <f t="shared" si="418"/>
        <v>0</v>
      </c>
      <c r="O819" s="51">
        <v>4903000000</v>
      </c>
      <c r="P819" s="51">
        <f t="shared" si="419"/>
        <v>0</v>
      </c>
      <c r="Q819" s="215">
        <f t="shared" si="420"/>
        <v>0</v>
      </c>
      <c r="S819" s="51"/>
      <c r="T819" s="51"/>
    </row>
    <row r="820" spans="1:20" s="2" customFormat="1" ht="111.75" customHeight="1" x14ac:dyDescent="0.25">
      <c r="A820" s="5">
        <f t="shared" ref="A820:A843" si="421">A819+1</f>
        <v>3</v>
      </c>
      <c r="B820" s="13" t="s">
        <v>25</v>
      </c>
      <c r="C820" s="24" t="s">
        <v>30</v>
      </c>
      <c r="D820" s="36" t="s">
        <v>81</v>
      </c>
      <c r="E820" s="27"/>
      <c r="F820" s="47" t="s">
        <v>584</v>
      </c>
      <c r="G820" s="105">
        <v>9785912825378</v>
      </c>
      <c r="H820" s="63">
        <v>84</v>
      </c>
      <c r="I820" s="68">
        <f t="shared" si="416"/>
        <v>42</v>
      </c>
      <c r="J820" s="74" t="s">
        <v>811</v>
      </c>
      <c r="K820" s="5">
        <v>120</v>
      </c>
      <c r="L820" s="110"/>
      <c r="M820" s="98">
        <f t="shared" si="417"/>
        <v>0</v>
      </c>
      <c r="N820" s="51">
        <f t="shared" si="418"/>
        <v>0</v>
      </c>
      <c r="O820" s="51">
        <v>4903000000</v>
      </c>
      <c r="P820" s="51">
        <f t="shared" si="419"/>
        <v>0</v>
      </c>
      <c r="Q820" s="215">
        <f t="shared" si="420"/>
        <v>0</v>
      </c>
      <c r="S820" s="51"/>
      <c r="T820" s="51"/>
    </row>
    <row r="821" spans="1:20" s="2" customFormat="1" ht="111.75" customHeight="1" x14ac:dyDescent="0.25">
      <c r="A821" s="5">
        <f t="shared" si="421"/>
        <v>4</v>
      </c>
      <c r="B821" s="13" t="s">
        <v>25</v>
      </c>
      <c r="C821" s="24" t="s">
        <v>30</v>
      </c>
      <c r="D821" s="36" t="s">
        <v>501</v>
      </c>
      <c r="E821" s="43" t="s">
        <v>544</v>
      </c>
      <c r="F821" s="47" t="s">
        <v>584</v>
      </c>
      <c r="G821" s="105">
        <v>9785912825385</v>
      </c>
      <c r="H821" s="63">
        <v>84</v>
      </c>
      <c r="I821" s="68">
        <f>ROUND((100-$L$4)/100*H821,1)</f>
        <v>42</v>
      </c>
      <c r="J821" s="74" t="s">
        <v>811</v>
      </c>
      <c r="K821" s="5">
        <v>120</v>
      </c>
      <c r="L821" s="110"/>
      <c r="M821" s="98">
        <f t="shared" si="417"/>
        <v>0</v>
      </c>
      <c r="N821" s="51">
        <f t="shared" si="418"/>
        <v>0</v>
      </c>
      <c r="O821" s="51">
        <v>4903000000</v>
      </c>
      <c r="P821" s="51">
        <f t="shared" si="419"/>
        <v>0</v>
      </c>
      <c r="Q821" s="215">
        <f t="shared" si="420"/>
        <v>0</v>
      </c>
      <c r="S821" s="51"/>
      <c r="T821" s="51"/>
    </row>
    <row r="822" spans="1:20" s="2" customFormat="1" ht="111.75" customHeight="1" x14ac:dyDescent="0.25">
      <c r="A822" s="5">
        <f t="shared" si="421"/>
        <v>5</v>
      </c>
      <c r="B822" s="13" t="s">
        <v>25</v>
      </c>
      <c r="C822" s="24" t="s">
        <v>30</v>
      </c>
      <c r="D822" s="36" t="s">
        <v>227</v>
      </c>
      <c r="E822" s="27"/>
      <c r="F822" s="47" t="s">
        <v>584</v>
      </c>
      <c r="G822" s="105">
        <v>9785912826696</v>
      </c>
      <c r="H822" s="63">
        <v>84</v>
      </c>
      <c r="I822" s="68">
        <f t="shared" si="416"/>
        <v>42</v>
      </c>
      <c r="J822" s="74" t="s">
        <v>1054</v>
      </c>
      <c r="K822" s="5">
        <v>100</v>
      </c>
      <c r="L822" s="110"/>
      <c r="M822" s="98">
        <f t="shared" si="417"/>
        <v>0</v>
      </c>
      <c r="N822" s="51">
        <f t="shared" si="418"/>
        <v>0</v>
      </c>
      <c r="O822" s="51">
        <v>4903000000</v>
      </c>
      <c r="P822" s="51">
        <f t="shared" si="419"/>
        <v>0</v>
      </c>
      <c r="Q822" s="215">
        <f t="shared" si="420"/>
        <v>0</v>
      </c>
      <c r="S822" s="51"/>
      <c r="T822" s="51"/>
    </row>
    <row r="823" spans="1:20" s="2" customFormat="1" ht="111.75" customHeight="1" x14ac:dyDescent="0.25">
      <c r="A823" s="5">
        <f t="shared" si="421"/>
        <v>6</v>
      </c>
      <c r="B823" s="13" t="s">
        <v>25</v>
      </c>
      <c r="C823" s="24" t="s">
        <v>30</v>
      </c>
      <c r="D823" s="36" t="s">
        <v>959</v>
      </c>
      <c r="E823" s="43" t="s">
        <v>544</v>
      </c>
      <c r="F823" s="47" t="s">
        <v>779</v>
      </c>
      <c r="G823" s="105">
        <v>9785000336120</v>
      </c>
      <c r="H823" s="63">
        <v>84</v>
      </c>
      <c r="I823" s="68">
        <f>ROUND((100-$L$4)/100*H823,1)</f>
        <v>42</v>
      </c>
      <c r="J823" s="74" t="s">
        <v>811</v>
      </c>
      <c r="K823" s="5">
        <v>120</v>
      </c>
      <c r="L823" s="110"/>
      <c r="M823" s="98">
        <f>L823*I823</f>
        <v>0</v>
      </c>
      <c r="N823" s="51">
        <f>L823*4.6/100</f>
        <v>0</v>
      </c>
      <c r="O823" s="51">
        <v>4903000000</v>
      </c>
      <c r="P823" s="51">
        <f t="shared" si="419"/>
        <v>0</v>
      </c>
      <c r="Q823" s="215">
        <f t="shared" si="420"/>
        <v>0</v>
      </c>
      <c r="S823" s="51"/>
      <c r="T823" s="51"/>
    </row>
    <row r="824" spans="1:20" s="2" customFormat="1" ht="111.75" customHeight="1" x14ac:dyDescent="0.25">
      <c r="A824" s="5">
        <f t="shared" si="421"/>
        <v>7</v>
      </c>
      <c r="B824" s="13" t="s">
        <v>25</v>
      </c>
      <c r="C824" s="24" t="s">
        <v>30</v>
      </c>
      <c r="D824" s="36" t="s">
        <v>503</v>
      </c>
      <c r="E824" s="27"/>
      <c r="F824" s="47" t="s">
        <v>584</v>
      </c>
      <c r="G824" s="105">
        <v>9785912824463</v>
      </c>
      <c r="H824" s="63">
        <v>84</v>
      </c>
      <c r="I824" s="68">
        <f>ROUND((100-$L$4)/100*H824,1)</f>
        <v>42</v>
      </c>
      <c r="J824" s="74" t="s">
        <v>1054</v>
      </c>
      <c r="K824" s="5">
        <v>100</v>
      </c>
      <c r="L824" s="110"/>
      <c r="M824" s="98">
        <f t="shared" si="417"/>
        <v>0</v>
      </c>
      <c r="N824" s="51">
        <f t="shared" si="418"/>
        <v>0</v>
      </c>
      <c r="O824" s="51">
        <v>4903000000</v>
      </c>
      <c r="P824" s="51">
        <f t="shared" si="419"/>
        <v>0</v>
      </c>
      <c r="Q824" s="215">
        <f t="shared" si="420"/>
        <v>0</v>
      </c>
      <c r="S824" s="51"/>
      <c r="T824" s="51"/>
    </row>
    <row r="825" spans="1:20" s="2" customFormat="1" ht="111.75" customHeight="1" x14ac:dyDescent="0.25">
      <c r="A825" s="5">
        <f t="shared" si="421"/>
        <v>8</v>
      </c>
      <c r="B825" s="13" t="s">
        <v>25</v>
      </c>
      <c r="C825" s="24" t="s">
        <v>30</v>
      </c>
      <c r="D825" s="36" t="s">
        <v>504</v>
      </c>
      <c r="E825" s="46"/>
      <c r="F825" s="47" t="s">
        <v>584</v>
      </c>
      <c r="G825" s="105">
        <v>9785912824654</v>
      </c>
      <c r="H825" s="63">
        <v>84</v>
      </c>
      <c r="I825" s="68">
        <f>ROUND((100-$L$4)/100*H825,1)</f>
        <v>42</v>
      </c>
      <c r="J825" s="74" t="s">
        <v>623</v>
      </c>
      <c r="K825" s="5">
        <v>120</v>
      </c>
      <c r="L825" s="90"/>
      <c r="M825" s="98">
        <f t="shared" si="417"/>
        <v>0</v>
      </c>
      <c r="N825" s="51">
        <f t="shared" si="418"/>
        <v>0</v>
      </c>
      <c r="O825" s="51">
        <v>4903000000</v>
      </c>
      <c r="P825" s="51">
        <f t="shared" si="419"/>
        <v>0</v>
      </c>
      <c r="Q825" s="215">
        <f t="shared" si="420"/>
        <v>0</v>
      </c>
      <c r="S825" s="51"/>
      <c r="T825" s="51"/>
    </row>
    <row r="826" spans="1:20" s="2" customFormat="1" ht="111.75" customHeight="1" x14ac:dyDescent="0.25">
      <c r="A826" s="5">
        <f t="shared" si="421"/>
        <v>9</v>
      </c>
      <c r="B826" s="13"/>
      <c r="C826" s="24" t="s">
        <v>30</v>
      </c>
      <c r="D826" s="36" t="s">
        <v>730</v>
      </c>
      <c r="E826" s="27"/>
      <c r="F826" s="47"/>
      <c r="G826" s="105">
        <v>9785912824470</v>
      </c>
      <c r="H826" s="63">
        <v>84</v>
      </c>
      <c r="I826" s="68">
        <f>ROUND((100-$L$4)/100*H826,1)</f>
        <v>42</v>
      </c>
      <c r="J826" s="74" t="s">
        <v>623</v>
      </c>
      <c r="K826" s="5">
        <v>120</v>
      </c>
      <c r="L826" s="110"/>
      <c r="M826" s="98">
        <f t="shared" si="417"/>
        <v>0</v>
      </c>
      <c r="N826" s="51">
        <f t="shared" si="418"/>
        <v>0</v>
      </c>
      <c r="O826" s="51">
        <v>4903000000</v>
      </c>
      <c r="P826" s="51">
        <f t="shared" si="419"/>
        <v>0</v>
      </c>
      <c r="Q826" s="215">
        <f t="shared" si="420"/>
        <v>0</v>
      </c>
      <c r="S826" s="51"/>
      <c r="T826" s="51"/>
    </row>
    <row r="827" spans="1:20" s="2" customFormat="1" ht="111.75" customHeight="1" x14ac:dyDescent="0.25">
      <c r="A827" s="5">
        <f t="shared" si="421"/>
        <v>10</v>
      </c>
      <c r="B827" s="13" t="s">
        <v>25</v>
      </c>
      <c r="C827" s="29"/>
      <c r="D827" s="36" t="s">
        <v>505</v>
      </c>
      <c r="E827" s="27"/>
      <c r="F827" s="47" t="s">
        <v>779</v>
      </c>
      <c r="G827" s="105">
        <v>9785000336144</v>
      </c>
      <c r="H827" s="63">
        <v>84</v>
      </c>
      <c r="I827" s="68">
        <f t="shared" si="416"/>
        <v>42</v>
      </c>
      <c r="J827" s="74" t="s">
        <v>627</v>
      </c>
      <c r="K827" s="5">
        <v>120</v>
      </c>
      <c r="L827" s="110"/>
      <c r="M827" s="98">
        <f t="shared" si="417"/>
        <v>0</v>
      </c>
      <c r="N827" s="51">
        <f t="shared" si="418"/>
        <v>0</v>
      </c>
      <c r="O827" s="51">
        <v>4903000000</v>
      </c>
      <c r="P827" s="51">
        <f t="shared" si="419"/>
        <v>0</v>
      </c>
      <c r="Q827" s="215">
        <f t="shared" si="420"/>
        <v>0</v>
      </c>
      <c r="S827" s="51"/>
      <c r="T827" s="51"/>
    </row>
    <row r="828" spans="1:20" s="2" customFormat="1" ht="111.75" customHeight="1" x14ac:dyDescent="0.25">
      <c r="A828" s="5">
        <f t="shared" si="421"/>
        <v>11</v>
      </c>
      <c r="B828" s="13" t="s">
        <v>25</v>
      </c>
      <c r="C828" s="29"/>
      <c r="D828" s="36" t="s">
        <v>506</v>
      </c>
      <c r="E828" s="29"/>
      <c r="F828" s="47" t="s">
        <v>779</v>
      </c>
      <c r="G828" s="105">
        <v>9785912824661</v>
      </c>
      <c r="H828" s="63">
        <v>84</v>
      </c>
      <c r="I828" s="68">
        <f t="shared" si="416"/>
        <v>42</v>
      </c>
      <c r="J828" s="74" t="s">
        <v>627</v>
      </c>
      <c r="K828" s="5">
        <v>120</v>
      </c>
      <c r="L828" s="90"/>
      <c r="M828" s="98">
        <f t="shared" si="417"/>
        <v>0</v>
      </c>
      <c r="N828" s="51">
        <f t="shared" si="418"/>
        <v>0</v>
      </c>
      <c r="O828" s="51">
        <v>4903000000</v>
      </c>
      <c r="P828" s="51">
        <f t="shared" si="419"/>
        <v>0</v>
      </c>
      <c r="Q828" s="215">
        <f t="shared" si="420"/>
        <v>0</v>
      </c>
      <c r="S828" s="51"/>
      <c r="T828" s="51"/>
    </row>
    <row r="829" spans="1:20" s="2" customFormat="1" ht="111.75" customHeight="1" x14ac:dyDescent="0.25">
      <c r="A829" s="5">
        <f t="shared" si="421"/>
        <v>12</v>
      </c>
      <c r="B829" s="13" t="s">
        <v>25</v>
      </c>
      <c r="C829" s="24" t="s">
        <v>30</v>
      </c>
      <c r="D829" s="36" t="s">
        <v>960</v>
      </c>
      <c r="E829" s="27"/>
      <c r="F829" s="47" t="s">
        <v>579</v>
      </c>
      <c r="G829" s="105">
        <v>9785000336168</v>
      </c>
      <c r="H829" s="63">
        <v>84</v>
      </c>
      <c r="I829" s="68">
        <f t="shared" si="416"/>
        <v>42</v>
      </c>
      <c r="J829" s="74" t="s">
        <v>811</v>
      </c>
      <c r="K829" s="5">
        <v>120</v>
      </c>
      <c r="L829" s="110"/>
      <c r="M829" s="98">
        <f t="shared" si="417"/>
        <v>0</v>
      </c>
      <c r="N829" s="51">
        <f t="shared" si="418"/>
        <v>0</v>
      </c>
      <c r="O829" s="51">
        <v>4903000000</v>
      </c>
      <c r="P829" s="51">
        <f t="shared" si="419"/>
        <v>0</v>
      </c>
      <c r="Q829" s="215">
        <f t="shared" si="420"/>
        <v>0</v>
      </c>
      <c r="S829" s="51"/>
      <c r="T829" s="51"/>
    </row>
    <row r="830" spans="1:20" s="2" customFormat="1" ht="111.75" customHeight="1" x14ac:dyDescent="0.25">
      <c r="A830" s="5">
        <f t="shared" si="421"/>
        <v>13</v>
      </c>
      <c r="B830" s="13"/>
      <c r="C830" s="24" t="s">
        <v>30</v>
      </c>
      <c r="D830" s="36" t="s">
        <v>731</v>
      </c>
      <c r="E830" s="27"/>
      <c r="F830" s="47"/>
      <c r="G830" s="105">
        <v>9785912824456</v>
      </c>
      <c r="H830" s="63">
        <v>84</v>
      </c>
      <c r="I830" s="68">
        <f t="shared" si="416"/>
        <v>42</v>
      </c>
      <c r="J830" s="74" t="s">
        <v>623</v>
      </c>
      <c r="K830" s="5">
        <v>120</v>
      </c>
      <c r="L830" s="90"/>
      <c r="M830" s="98">
        <f t="shared" si="417"/>
        <v>0</v>
      </c>
      <c r="N830" s="51">
        <f t="shared" si="418"/>
        <v>0</v>
      </c>
      <c r="O830" s="51">
        <v>4903000000</v>
      </c>
      <c r="P830" s="51">
        <f t="shared" si="419"/>
        <v>0</v>
      </c>
      <c r="Q830" s="215">
        <f t="shared" si="420"/>
        <v>0</v>
      </c>
      <c r="S830" s="51"/>
      <c r="T830" s="51"/>
    </row>
    <row r="831" spans="1:20" s="2" customFormat="1" ht="111.75" customHeight="1" x14ac:dyDescent="0.25">
      <c r="A831" s="5">
        <f t="shared" si="421"/>
        <v>14</v>
      </c>
      <c r="B831" s="13" t="s">
        <v>25</v>
      </c>
      <c r="C831" s="29"/>
      <c r="D831" s="36" t="s">
        <v>507</v>
      </c>
      <c r="E831" s="27"/>
      <c r="F831" s="47" t="s">
        <v>584</v>
      </c>
      <c r="G831" s="105">
        <v>9785912828386</v>
      </c>
      <c r="H831" s="63">
        <v>84</v>
      </c>
      <c r="I831" s="68">
        <f t="shared" si="416"/>
        <v>42</v>
      </c>
      <c r="J831" s="74" t="s">
        <v>627</v>
      </c>
      <c r="K831" s="5">
        <v>120</v>
      </c>
      <c r="L831" s="110"/>
      <c r="M831" s="98">
        <f t="shared" si="417"/>
        <v>0</v>
      </c>
      <c r="N831" s="51">
        <f t="shared" si="418"/>
        <v>0</v>
      </c>
      <c r="O831" s="51">
        <v>4903000000</v>
      </c>
      <c r="P831" s="51">
        <f t="shared" si="419"/>
        <v>0</v>
      </c>
      <c r="Q831" s="215">
        <f t="shared" si="420"/>
        <v>0</v>
      </c>
      <c r="S831" s="51"/>
      <c r="T831" s="51"/>
    </row>
    <row r="832" spans="1:20" s="2" customFormat="1" ht="111.75" customHeight="1" x14ac:dyDescent="0.25">
      <c r="A832" s="5">
        <f t="shared" si="421"/>
        <v>15</v>
      </c>
      <c r="B832" s="13"/>
      <c r="C832" s="24" t="s">
        <v>30</v>
      </c>
      <c r="D832" s="36" t="s">
        <v>526</v>
      </c>
      <c r="E832" s="27"/>
      <c r="F832" s="47"/>
      <c r="G832" s="105">
        <v>9785912825446</v>
      </c>
      <c r="H832" s="63">
        <v>84</v>
      </c>
      <c r="I832" s="68">
        <f t="shared" si="416"/>
        <v>42</v>
      </c>
      <c r="J832" s="74" t="s">
        <v>623</v>
      </c>
      <c r="K832" s="5">
        <v>120</v>
      </c>
      <c r="L832" s="90"/>
      <c r="M832" s="98">
        <f t="shared" si="417"/>
        <v>0</v>
      </c>
      <c r="N832" s="51">
        <f t="shared" si="418"/>
        <v>0</v>
      </c>
      <c r="O832" s="51">
        <v>4903000000</v>
      </c>
      <c r="P832" s="51">
        <f t="shared" si="419"/>
        <v>0</v>
      </c>
      <c r="Q832" s="215">
        <f t="shared" si="420"/>
        <v>0</v>
      </c>
      <c r="S832" s="51"/>
      <c r="T832" s="51"/>
    </row>
    <row r="833" spans="1:20" s="2" customFormat="1" ht="111.75" customHeight="1" x14ac:dyDescent="0.25">
      <c r="A833" s="5">
        <f t="shared" si="421"/>
        <v>16</v>
      </c>
      <c r="B833" s="13" t="s">
        <v>25</v>
      </c>
      <c r="C833" s="29"/>
      <c r="D833" s="36" t="s">
        <v>508</v>
      </c>
      <c r="E833" s="27"/>
      <c r="F833" s="47" t="s">
        <v>612</v>
      </c>
      <c r="G833" s="105">
        <v>9785912823381</v>
      </c>
      <c r="H833" s="63">
        <v>84</v>
      </c>
      <c r="I833" s="68">
        <f t="shared" si="416"/>
        <v>42</v>
      </c>
      <c r="J833" s="74" t="s">
        <v>628</v>
      </c>
      <c r="K833" s="5">
        <v>100</v>
      </c>
      <c r="L833" s="110"/>
      <c r="M833" s="98">
        <f t="shared" si="417"/>
        <v>0</v>
      </c>
      <c r="N833" s="51">
        <f t="shared" si="418"/>
        <v>0</v>
      </c>
      <c r="O833" s="51">
        <v>4903000000</v>
      </c>
      <c r="P833" s="51">
        <f t="shared" si="419"/>
        <v>0</v>
      </c>
      <c r="Q833" s="215">
        <f t="shared" si="420"/>
        <v>0</v>
      </c>
      <c r="S833" s="51"/>
      <c r="T833" s="51"/>
    </row>
    <row r="834" spans="1:20" s="2" customFormat="1" ht="111.75" customHeight="1" x14ac:dyDescent="0.25">
      <c r="A834" s="5">
        <f t="shared" si="421"/>
        <v>17</v>
      </c>
      <c r="B834" s="13" t="s">
        <v>25</v>
      </c>
      <c r="C834" s="24" t="s">
        <v>30</v>
      </c>
      <c r="D834" s="36" t="s">
        <v>509</v>
      </c>
      <c r="E834" s="27"/>
      <c r="F834" s="47" t="s">
        <v>779</v>
      </c>
      <c r="G834" s="105">
        <v>9785912825453</v>
      </c>
      <c r="H834" s="63">
        <v>84</v>
      </c>
      <c r="I834" s="68">
        <f t="shared" si="416"/>
        <v>42</v>
      </c>
      <c r="J834" s="74" t="s">
        <v>1054</v>
      </c>
      <c r="K834" s="5">
        <v>100</v>
      </c>
      <c r="L834" s="110"/>
      <c r="M834" s="98">
        <f t="shared" si="417"/>
        <v>0</v>
      </c>
      <c r="N834" s="51">
        <f t="shared" si="418"/>
        <v>0</v>
      </c>
      <c r="O834" s="51">
        <v>4903000000</v>
      </c>
      <c r="P834" s="51">
        <f t="shared" si="419"/>
        <v>0</v>
      </c>
      <c r="Q834" s="215">
        <f t="shared" si="420"/>
        <v>0</v>
      </c>
      <c r="S834" s="51"/>
      <c r="T834" s="51"/>
    </row>
    <row r="835" spans="1:20" s="2" customFormat="1" ht="111.75" customHeight="1" x14ac:dyDescent="0.25">
      <c r="A835" s="5">
        <f t="shared" si="421"/>
        <v>18</v>
      </c>
      <c r="B835" s="13" t="s">
        <v>25</v>
      </c>
      <c r="C835" s="24" t="s">
        <v>30</v>
      </c>
      <c r="D835" s="36" t="s">
        <v>510</v>
      </c>
      <c r="E835" s="27"/>
      <c r="F835" s="47" t="s">
        <v>579</v>
      </c>
      <c r="G835" s="105">
        <v>9785912824678</v>
      </c>
      <c r="H835" s="63">
        <v>84</v>
      </c>
      <c r="I835" s="68">
        <f t="shared" si="416"/>
        <v>42</v>
      </c>
      <c r="J835" s="74" t="s">
        <v>1054</v>
      </c>
      <c r="K835" s="5">
        <v>100</v>
      </c>
      <c r="L835" s="110"/>
      <c r="M835" s="98">
        <f t="shared" si="417"/>
        <v>0</v>
      </c>
      <c r="N835" s="51">
        <f t="shared" si="418"/>
        <v>0</v>
      </c>
      <c r="O835" s="51">
        <v>4903000000</v>
      </c>
      <c r="P835" s="51">
        <f t="shared" si="419"/>
        <v>0</v>
      </c>
      <c r="Q835" s="215">
        <f t="shared" si="420"/>
        <v>0</v>
      </c>
      <c r="S835" s="51"/>
      <c r="T835" s="51"/>
    </row>
    <row r="836" spans="1:20" s="2" customFormat="1" ht="111.75" customHeight="1" x14ac:dyDescent="0.25">
      <c r="A836" s="5">
        <f t="shared" si="421"/>
        <v>19</v>
      </c>
      <c r="B836" s="13"/>
      <c r="C836" s="24" t="s">
        <v>30</v>
      </c>
      <c r="D836" s="36" t="s">
        <v>732</v>
      </c>
      <c r="E836" s="27"/>
      <c r="F836" s="47"/>
      <c r="G836" s="105">
        <v>9785912826702</v>
      </c>
      <c r="H836" s="63">
        <v>84</v>
      </c>
      <c r="I836" s="68">
        <f t="shared" si="416"/>
        <v>42</v>
      </c>
      <c r="J836" s="74" t="s">
        <v>623</v>
      </c>
      <c r="K836" s="5">
        <v>120</v>
      </c>
      <c r="L836" s="90"/>
      <c r="M836" s="98">
        <f t="shared" si="417"/>
        <v>0</v>
      </c>
      <c r="N836" s="51">
        <f t="shared" si="418"/>
        <v>0</v>
      </c>
      <c r="O836" s="51">
        <v>4903000000</v>
      </c>
      <c r="P836" s="51">
        <f t="shared" si="419"/>
        <v>0</v>
      </c>
      <c r="Q836" s="215">
        <f t="shared" si="420"/>
        <v>0</v>
      </c>
      <c r="S836" s="51"/>
      <c r="T836" s="51"/>
    </row>
    <row r="837" spans="1:20" s="2" customFormat="1" ht="111.75" customHeight="1" x14ac:dyDescent="0.25">
      <c r="A837" s="5">
        <f t="shared" si="421"/>
        <v>20</v>
      </c>
      <c r="B837" s="13" t="s">
        <v>25</v>
      </c>
      <c r="C837" s="24" t="s">
        <v>30</v>
      </c>
      <c r="D837" s="36" t="s">
        <v>511</v>
      </c>
      <c r="E837" s="27"/>
      <c r="F837" s="47" t="s">
        <v>779</v>
      </c>
      <c r="G837" s="105">
        <v>9785000336151</v>
      </c>
      <c r="H837" s="63">
        <v>84</v>
      </c>
      <c r="I837" s="68">
        <f t="shared" si="416"/>
        <v>42</v>
      </c>
      <c r="J837" s="74" t="s">
        <v>811</v>
      </c>
      <c r="K837" s="5">
        <v>120</v>
      </c>
      <c r="L837" s="90"/>
      <c r="M837" s="98">
        <f t="shared" si="417"/>
        <v>0</v>
      </c>
      <c r="N837" s="51">
        <f t="shared" si="418"/>
        <v>0</v>
      </c>
      <c r="O837" s="51">
        <v>4903000000</v>
      </c>
      <c r="P837" s="51">
        <f t="shared" si="419"/>
        <v>0</v>
      </c>
      <c r="Q837" s="215">
        <f t="shared" si="420"/>
        <v>0</v>
      </c>
      <c r="S837" s="51"/>
      <c r="T837" s="51"/>
    </row>
    <row r="838" spans="1:20" s="2" customFormat="1" ht="111.75" customHeight="1" x14ac:dyDescent="0.25">
      <c r="A838" s="5">
        <f t="shared" si="421"/>
        <v>21</v>
      </c>
      <c r="B838" s="13" t="s">
        <v>25</v>
      </c>
      <c r="C838" s="29"/>
      <c r="D838" s="36" t="s">
        <v>512</v>
      </c>
      <c r="E838" s="44"/>
      <c r="F838" s="47" t="s">
        <v>612</v>
      </c>
      <c r="G838" s="105">
        <v>9785912822544</v>
      </c>
      <c r="H838" s="63">
        <v>84</v>
      </c>
      <c r="I838" s="68">
        <f t="shared" si="416"/>
        <v>42</v>
      </c>
      <c r="J838" s="74" t="s">
        <v>627</v>
      </c>
      <c r="K838" s="5">
        <v>120</v>
      </c>
      <c r="L838" s="90"/>
      <c r="M838" s="98">
        <f t="shared" si="417"/>
        <v>0</v>
      </c>
      <c r="N838" s="51">
        <f t="shared" si="418"/>
        <v>0</v>
      </c>
      <c r="O838" s="51">
        <v>4903000000</v>
      </c>
      <c r="P838" s="51">
        <f t="shared" si="419"/>
        <v>0</v>
      </c>
      <c r="Q838" s="215">
        <f t="shared" si="420"/>
        <v>0</v>
      </c>
      <c r="S838" s="51"/>
      <c r="T838" s="51"/>
    </row>
    <row r="839" spans="1:20" s="2" customFormat="1" ht="111.75" customHeight="1" x14ac:dyDescent="0.25">
      <c r="A839" s="5">
        <f t="shared" si="421"/>
        <v>22</v>
      </c>
      <c r="B839" s="13" t="s">
        <v>25</v>
      </c>
      <c r="C839" s="29"/>
      <c r="D839" s="36" t="s">
        <v>513</v>
      </c>
      <c r="E839" s="27"/>
      <c r="F839" s="47" t="s">
        <v>581</v>
      </c>
      <c r="G839" s="105">
        <v>9785000336175</v>
      </c>
      <c r="H839" s="63">
        <v>84</v>
      </c>
      <c r="I839" s="68">
        <f t="shared" si="416"/>
        <v>42</v>
      </c>
      <c r="J839" s="74" t="s">
        <v>627</v>
      </c>
      <c r="K839" s="5">
        <v>120</v>
      </c>
      <c r="L839" s="90"/>
      <c r="M839" s="98">
        <f t="shared" si="417"/>
        <v>0</v>
      </c>
      <c r="N839" s="51">
        <f t="shared" si="418"/>
        <v>0</v>
      </c>
      <c r="O839" s="51">
        <v>4903000000</v>
      </c>
      <c r="P839" s="51">
        <f t="shared" si="419"/>
        <v>0</v>
      </c>
      <c r="Q839" s="215">
        <f t="shared" si="420"/>
        <v>0</v>
      </c>
      <c r="S839" s="51"/>
      <c r="T839" s="51"/>
    </row>
    <row r="840" spans="1:20" s="2" customFormat="1" ht="111.75" customHeight="1" x14ac:dyDescent="0.25">
      <c r="A840" s="5">
        <f t="shared" si="421"/>
        <v>23</v>
      </c>
      <c r="B840" s="13" t="s">
        <v>25</v>
      </c>
      <c r="C840" s="24" t="s">
        <v>30</v>
      </c>
      <c r="D840" s="36" t="s">
        <v>514</v>
      </c>
      <c r="E840" s="44"/>
      <c r="F840" s="47" t="s">
        <v>584</v>
      </c>
      <c r="G840" s="105" t="s">
        <v>619</v>
      </c>
      <c r="H840" s="63">
        <v>84</v>
      </c>
      <c r="I840" s="68">
        <f>ROUND((100-$L$4)/100*H840,1)</f>
        <v>42</v>
      </c>
      <c r="J840" s="74" t="s">
        <v>623</v>
      </c>
      <c r="K840" s="5">
        <v>120</v>
      </c>
      <c r="L840" s="90"/>
      <c r="M840" s="98">
        <f t="shared" si="417"/>
        <v>0</v>
      </c>
      <c r="N840" s="51">
        <f t="shared" si="418"/>
        <v>0</v>
      </c>
      <c r="O840" s="51">
        <v>4903000000</v>
      </c>
      <c r="P840" s="51">
        <f t="shared" si="419"/>
        <v>0</v>
      </c>
      <c r="Q840" s="215">
        <f t="shared" si="420"/>
        <v>0</v>
      </c>
      <c r="S840" s="51"/>
      <c r="T840" s="51"/>
    </row>
    <row r="841" spans="1:20" s="2" customFormat="1" ht="111.75" customHeight="1" x14ac:dyDescent="0.25">
      <c r="A841" s="5">
        <f t="shared" si="421"/>
        <v>24</v>
      </c>
      <c r="B841" s="13"/>
      <c r="C841" s="24"/>
      <c r="D841" s="36" t="s">
        <v>90</v>
      </c>
      <c r="E841" s="44"/>
      <c r="F841" s="47"/>
      <c r="G841" s="105">
        <v>9785912826443</v>
      </c>
      <c r="H841" s="63">
        <v>84</v>
      </c>
      <c r="I841" s="68">
        <f>ROUND((100-$L$4)/100*H841,1)</f>
        <v>42</v>
      </c>
      <c r="J841" s="74" t="s">
        <v>1054</v>
      </c>
      <c r="K841" s="5">
        <v>100</v>
      </c>
      <c r="L841" s="90"/>
      <c r="M841" s="98">
        <f t="shared" si="417"/>
        <v>0</v>
      </c>
      <c r="N841" s="51">
        <f>L841*4.6/100</f>
        <v>0</v>
      </c>
      <c r="O841" s="51">
        <v>4903000000</v>
      </c>
      <c r="P841" s="51">
        <f t="shared" si="419"/>
        <v>0</v>
      </c>
      <c r="Q841" s="215">
        <f t="shared" si="420"/>
        <v>0</v>
      </c>
      <c r="S841" s="51"/>
      <c r="T841" s="51"/>
    </row>
    <row r="842" spans="1:20" s="2" customFormat="1" ht="111.75" customHeight="1" x14ac:dyDescent="0.25">
      <c r="A842" s="5">
        <f t="shared" si="421"/>
        <v>25</v>
      </c>
      <c r="B842" s="13"/>
      <c r="C842" s="24" t="s">
        <v>30</v>
      </c>
      <c r="D842" s="36" t="s">
        <v>419</v>
      </c>
      <c r="E842" s="44"/>
      <c r="F842" s="47"/>
      <c r="G842" s="105">
        <v>9785912825484</v>
      </c>
      <c r="H842" s="63">
        <v>84</v>
      </c>
      <c r="I842" s="68">
        <f t="shared" si="416"/>
        <v>42</v>
      </c>
      <c r="J842" s="74" t="s">
        <v>623</v>
      </c>
      <c r="K842" s="5">
        <v>120</v>
      </c>
      <c r="L842" s="90"/>
      <c r="M842" s="98">
        <f t="shared" si="417"/>
        <v>0</v>
      </c>
      <c r="N842" s="51">
        <f t="shared" si="418"/>
        <v>0</v>
      </c>
      <c r="O842" s="51">
        <v>4903000000</v>
      </c>
      <c r="P842" s="51">
        <f>TRUNC(L842/K842,0)*K842</f>
        <v>0</v>
      </c>
      <c r="Q842" s="215">
        <f>L842-P842</f>
        <v>0</v>
      </c>
      <c r="S842" s="51"/>
      <c r="T842" s="51"/>
    </row>
    <row r="843" spans="1:20" s="2" customFormat="1" ht="111.75" customHeight="1" x14ac:dyDescent="0.25">
      <c r="A843" s="5">
        <f t="shared" si="421"/>
        <v>26</v>
      </c>
      <c r="B843" s="13" t="s">
        <v>25</v>
      </c>
      <c r="C843" s="24" t="s">
        <v>30</v>
      </c>
      <c r="D843" s="36" t="s">
        <v>515</v>
      </c>
      <c r="E843" s="43" t="s">
        <v>544</v>
      </c>
      <c r="F843" s="47" t="s">
        <v>779</v>
      </c>
      <c r="G843" s="105">
        <v>9785912824494</v>
      </c>
      <c r="H843" s="63">
        <v>84</v>
      </c>
      <c r="I843" s="68">
        <f t="shared" si="416"/>
        <v>42</v>
      </c>
      <c r="J843" s="74" t="s">
        <v>1054</v>
      </c>
      <c r="K843" s="5">
        <v>100</v>
      </c>
      <c r="L843" s="90"/>
      <c r="M843" s="98">
        <f t="shared" si="417"/>
        <v>0</v>
      </c>
      <c r="N843" s="51">
        <f>L843*4.6/100</f>
        <v>0</v>
      </c>
      <c r="O843" s="51">
        <v>4903000000</v>
      </c>
      <c r="P843" s="51">
        <f>TRUNC(L843/K843,0)*K843</f>
        <v>0</v>
      </c>
      <c r="Q843" s="215">
        <f>L843-P843</f>
        <v>0</v>
      </c>
      <c r="S843" s="51"/>
      <c r="T843" s="51"/>
    </row>
    <row r="844" spans="1:20" s="2" customFormat="1" ht="43.9" customHeight="1" x14ac:dyDescent="0.25">
      <c r="A844" s="237" t="s">
        <v>752</v>
      </c>
      <c r="B844" s="238"/>
      <c r="C844" s="238"/>
      <c r="D844" s="238"/>
      <c r="E844" s="108"/>
      <c r="F844" s="239" t="s">
        <v>753</v>
      </c>
      <c r="G844" s="239"/>
      <c r="H844" s="239"/>
      <c r="I844" s="239"/>
      <c r="J844" s="239"/>
      <c r="K844" s="240"/>
      <c r="L844" s="94"/>
      <c r="M844" s="98"/>
      <c r="N844" s="51"/>
      <c r="O844" s="51"/>
      <c r="P844" s="51"/>
      <c r="Q844" s="51"/>
      <c r="S844" s="51"/>
      <c r="T844" s="51"/>
    </row>
    <row r="845" spans="1:20" s="2" customFormat="1" ht="111.75" customHeight="1" x14ac:dyDescent="0.25">
      <c r="A845" s="5">
        <v>1</v>
      </c>
      <c r="B845" s="13" t="s">
        <v>754</v>
      </c>
      <c r="C845" s="21"/>
      <c r="D845" s="36" t="s">
        <v>755</v>
      </c>
      <c r="E845" s="27"/>
      <c r="F845" s="47" t="s">
        <v>756</v>
      </c>
      <c r="G845" s="105">
        <v>9785912825958</v>
      </c>
      <c r="H845" s="64">
        <v>72</v>
      </c>
      <c r="I845" s="68">
        <f>ROUND((100-$L$4)/100*H845,1)</f>
        <v>36</v>
      </c>
      <c r="J845" s="74"/>
      <c r="K845" s="5" t="s">
        <v>638</v>
      </c>
      <c r="L845" s="90"/>
      <c r="M845" s="98">
        <f>L845*I845</f>
        <v>0</v>
      </c>
      <c r="N845" s="51">
        <f>L845*4.6/80</f>
        <v>0</v>
      </c>
      <c r="O845" s="51">
        <v>4903000000</v>
      </c>
      <c r="P845" s="51" t="e">
        <f>TRUNC(L845/K845,0)*K845</f>
        <v>#VALUE!</v>
      </c>
      <c r="Q845" s="215" t="e">
        <f>L845-P845</f>
        <v>#VALUE!</v>
      </c>
      <c r="S845" s="51"/>
      <c r="T845" s="51"/>
    </row>
    <row r="846" spans="1:20" s="2" customFormat="1" ht="111.75" customHeight="1" x14ac:dyDescent="0.25">
      <c r="A846" s="5">
        <f>A845+1</f>
        <v>2</v>
      </c>
      <c r="B846" s="13" t="s">
        <v>754</v>
      </c>
      <c r="C846" s="21"/>
      <c r="D846" s="36" t="s">
        <v>502</v>
      </c>
      <c r="E846" s="27"/>
      <c r="F846" s="47" t="s">
        <v>756</v>
      </c>
      <c r="G846" s="105">
        <v>9785912825897</v>
      </c>
      <c r="H846" s="64">
        <v>72</v>
      </c>
      <c r="I846" s="68">
        <f>ROUND((100-$L$4)/100*H846,1)</f>
        <v>36</v>
      </c>
      <c r="J846" s="74"/>
      <c r="K846" s="5" t="s">
        <v>638</v>
      </c>
      <c r="L846" s="90"/>
      <c r="M846" s="98">
        <f>L846*I846</f>
        <v>0</v>
      </c>
      <c r="N846" s="51">
        <f>L846*4.6/80</f>
        <v>0</v>
      </c>
      <c r="O846" s="51">
        <v>4903000000</v>
      </c>
      <c r="P846" s="51" t="e">
        <f>TRUNC(L846/K846,0)*K846</f>
        <v>#VALUE!</v>
      </c>
      <c r="Q846" s="215" t="e">
        <f>L846-P846</f>
        <v>#VALUE!</v>
      </c>
      <c r="S846" s="51"/>
      <c r="T846" s="51"/>
    </row>
    <row r="847" spans="1:20" s="2" customFormat="1" ht="111.75" customHeight="1" x14ac:dyDescent="0.25">
      <c r="A847" s="5">
        <f>A846+1</f>
        <v>3</v>
      </c>
      <c r="B847" s="13" t="s">
        <v>754</v>
      </c>
      <c r="C847" s="21"/>
      <c r="D847" s="36" t="s">
        <v>757</v>
      </c>
      <c r="E847" s="27"/>
      <c r="F847" s="47" t="s">
        <v>756</v>
      </c>
      <c r="G847" s="105">
        <v>9785912825941</v>
      </c>
      <c r="H847" s="64">
        <v>72</v>
      </c>
      <c r="I847" s="68">
        <f>ROUND((100-$L$4)/100*H847,1)</f>
        <v>36</v>
      </c>
      <c r="J847" s="74"/>
      <c r="K847" s="5" t="s">
        <v>638</v>
      </c>
      <c r="L847" s="90"/>
      <c r="M847" s="98">
        <f>L847*I847</f>
        <v>0</v>
      </c>
      <c r="N847" s="51">
        <f>L847*4.6/80</f>
        <v>0</v>
      </c>
      <c r="O847" s="51">
        <v>4903000000</v>
      </c>
      <c r="P847" s="51" t="e">
        <f>TRUNC(L847/K847,0)*K847</f>
        <v>#VALUE!</v>
      </c>
      <c r="Q847" s="215" t="e">
        <f>L847-P847</f>
        <v>#VALUE!</v>
      </c>
      <c r="S847" s="51"/>
      <c r="T847" s="51"/>
    </row>
    <row r="848" spans="1:20" s="2" customFormat="1" ht="111.75" customHeight="1" x14ac:dyDescent="0.25">
      <c r="A848" s="5">
        <f>A847+1</f>
        <v>4</v>
      </c>
      <c r="B848" s="13" t="s">
        <v>754</v>
      </c>
      <c r="C848" s="21"/>
      <c r="D848" s="36" t="s">
        <v>758</v>
      </c>
      <c r="E848" s="46"/>
      <c r="F848" s="47" t="s">
        <v>756</v>
      </c>
      <c r="G848" s="105">
        <v>9785912825927</v>
      </c>
      <c r="H848" s="64">
        <v>72</v>
      </c>
      <c r="I848" s="68">
        <f>ROUND((100-$L$4)/100*H848,1)</f>
        <v>36</v>
      </c>
      <c r="J848" s="74"/>
      <c r="K848" s="5" t="s">
        <v>638</v>
      </c>
      <c r="L848" s="90"/>
      <c r="M848" s="98">
        <f>L848*I848</f>
        <v>0</v>
      </c>
      <c r="N848" s="51">
        <f>L848*4.6/80</f>
        <v>0</v>
      </c>
      <c r="O848" s="51">
        <v>4903000000</v>
      </c>
      <c r="P848" s="51" t="e">
        <f>TRUNC(L848/K848,0)*K848</f>
        <v>#VALUE!</v>
      </c>
      <c r="Q848" s="215" t="e">
        <f>L848-P848</f>
        <v>#VALUE!</v>
      </c>
      <c r="S848" s="51"/>
      <c r="T848" s="51"/>
    </row>
    <row r="849" spans="1:20" s="2" customFormat="1" ht="111.75" customHeight="1" x14ac:dyDescent="0.25">
      <c r="A849" s="5">
        <f>A848+1</f>
        <v>5</v>
      </c>
      <c r="B849" s="13" t="s">
        <v>754</v>
      </c>
      <c r="C849" s="21"/>
      <c r="D849" s="36" t="s">
        <v>759</v>
      </c>
      <c r="E849" s="22"/>
      <c r="F849" s="47" t="s">
        <v>756</v>
      </c>
      <c r="G849" s="105">
        <v>9785912826764</v>
      </c>
      <c r="H849" s="64">
        <v>72</v>
      </c>
      <c r="I849" s="68">
        <f>ROUND((100-$L$4)/100*H849,1)</f>
        <v>36</v>
      </c>
      <c r="J849" s="74"/>
      <c r="K849" s="5" t="s">
        <v>638</v>
      </c>
      <c r="L849" s="90"/>
      <c r="M849" s="98">
        <f>L849*I849</f>
        <v>0</v>
      </c>
      <c r="N849" s="51">
        <f>L849*4.6/80</f>
        <v>0</v>
      </c>
      <c r="O849" s="51">
        <v>4903000000</v>
      </c>
      <c r="P849" s="51" t="e">
        <f>TRUNC(L849/K849,0)*K849</f>
        <v>#VALUE!</v>
      </c>
      <c r="Q849" s="215" t="e">
        <f>L849-P849</f>
        <v>#VALUE!</v>
      </c>
      <c r="S849" s="51"/>
      <c r="T849" s="51"/>
    </row>
    <row r="850" spans="1:20" s="2" customFormat="1" ht="55.9" customHeight="1" x14ac:dyDescent="0.25">
      <c r="A850" s="237" t="s">
        <v>719</v>
      </c>
      <c r="B850" s="238"/>
      <c r="C850" s="238"/>
      <c r="D850" s="238"/>
      <c r="E850" s="108"/>
      <c r="F850" s="239" t="s">
        <v>720</v>
      </c>
      <c r="G850" s="239"/>
      <c r="H850" s="239"/>
      <c r="I850" s="239"/>
      <c r="J850" s="239"/>
      <c r="K850" s="240"/>
      <c r="L850" s="94"/>
      <c r="M850" s="98"/>
      <c r="N850" s="51"/>
      <c r="O850" s="51"/>
      <c r="P850" s="51"/>
      <c r="Q850" s="51"/>
      <c r="S850" s="51"/>
      <c r="T850" s="51"/>
    </row>
    <row r="851" spans="1:20" s="2" customFormat="1" ht="111.75" customHeight="1" x14ac:dyDescent="0.25">
      <c r="A851" s="5">
        <v>1</v>
      </c>
      <c r="B851" s="13" t="s">
        <v>26</v>
      </c>
      <c r="C851" s="23"/>
      <c r="D851" s="36" t="s">
        <v>476</v>
      </c>
      <c r="E851" s="27"/>
      <c r="F851" s="49"/>
      <c r="G851" s="105">
        <v>9785912827051</v>
      </c>
      <c r="H851" s="64">
        <v>73.599999999999994</v>
      </c>
      <c r="I851" s="68">
        <f t="shared" ref="I851:I866" si="422">ROUND((100-$L$4)/100*H851,1)</f>
        <v>36.799999999999997</v>
      </c>
      <c r="J851" s="74" t="s">
        <v>628</v>
      </c>
      <c r="K851" s="4" t="s">
        <v>638</v>
      </c>
      <c r="L851" s="110"/>
      <c r="M851" s="98">
        <f>I851*L851</f>
        <v>0</v>
      </c>
      <c r="N851" s="51">
        <f t="shared" ref="N851:N864" si="423">L851*3.92/80</f>
        <v>0</v>
      </c>
      <c r="O851" s="51">
        <v>4903000000</v>
      </c>
      <c r="P851" s="51" t="e">
        <f>TRUNC(L851/K851,0)*K851</f>
        <v>#VALUE!</v>
      </c>
      <c r="Q851" s="215" t="e">
        <f>L851-P851</f>
        <v>#VALUE!</v>
      </c>
      <c r="S851" s="51"/>
      <c r="T851" s="51"/>
    </row>
    <row r="852" spans="1:20" s="2" customFormat="1" ht="111.75" customHeight="1" x14ac:dyDescent="0.25">
      <c r="A852" s="5">
        <f t="shared" ref="A852:A866" si="424">A851+1</f>
        <v>2</v>
      </c>
      <c r="B852" s="13" t="s">
        <v>26</v>
      </c>
      <c r="C852" s="23"/>
      <c r="D852" s="36" t="s">
        <v>516</v>
      </c>
      <c r="E852" s="45"/>
      <c r="F852" s="55"/>
      <c r="G852" s="105">
        <v>9785000334881</v>
      </c>
      <c r="H852" s="64">
        <v>73.599999999999994</v>
      </c>
      <c r="I852" s="68">
        <f t="shared" si="422"/>
        <v>36.799999999999997</v>
      </c>
      <c r="J852" s="74"/>
      <c r="K852" s="4" t="s">
        <v>636</v>
      </c>
      <c r="L852" s="90"/>
      <c r="M852" s="98">
        <f t="shared" ref="M852:M866" si="425">I852*L852</f>
        <v>0</v>
      </c>
      <c r="N852" s="51">
        <f t="shared" si="423"/>
        <v>0</v>
      </c>
      <c r="O852" s="51">
        <v>4903000000</v>
      </c>
      <c r="P852" s="51" t="e">
        <f>TRUNC(L852/K852,0)*K852</f>
        <v>#VALUE!</v>
      </c>
      <c r="Q852" s="215" t="e">
        <f>L852-P852</f>
        <v>#VALUE!</v>
      </c>
      <c r="S852" s="51"/>
      <c r="T852" s="51"/>
    </row>
    <row r="853" spans="1:20" s="2" customFormat="1" ht="111.75" customHeight="1" x14ac:dyDescent="0.25">
      <c r="A853" s="5">
        <f t="shared" si="424"/>
        <v>3</v>
      </c>
      <c r="B853" s="13" t="s">
        <v>26</v>
      </c>
      <c r="C853" s="23"/>
      <c r="D853" s="36" t="s">
        <v>489</v>
      </c>
      <c r="E853" s="44"/>
      <c r="F853" s="49"/>
      <c r="G853" s="105">
        <v>9785912828614</v>
      </c>
      <c r="H853" s="64">
        <v>73.599999999999994</v>
      </c>
      <c r="I853" s="68">
        <f t="shared" si="422"/>
        <v>36.799999999999997</v>
      </c>
      <c r="J853" s="74" t="s">
        <v>628</v>
      </c>
      <c r="K853" s="4" t="s">
        <v>638</v>
      </c>
      <c r="L853" s="90"/>
      <c r="M853" s="98">
        <f t="shared" si="425"/>
        <v>0</v>
      </c>
      <c r="N853" s="51">
        <f t="shared" si="423"/>
        <v>0</v>
      </c>
      <c r="O853" s="51">
        <v>4903000000</v>
      </c>
      <c r="P853" s="51" t="e">
        <f t="shared" ref="P853:P866" si="426">TRUNC(L853/K853,0)*K853</f>
        <v>#VALUE!</v>
      </c>
      <c r="Q853" s="215" t="e">
        <f t="shared" ref="Q853:Q866" si="427">L853-P853</f>
        <v>#VALUE!</v>
      </c>
      <c r="S853" s="51"/>
      <c r="T853" s="51"/>
    </row>
    <row r="854" spans="1:20" s="2" customFormat="1" ht="111.75" customHeight="1" x14ac:dyDescent="0.25">
      <c r="A854" s="5">
        <f t="shared" si="424"/>
        <v>4</v>
      </c>
      <c r="B854" s="13" t="s">
        <v>26</v>
      </c>
      <c r="C854" s="23"/>
      <c r="D854" s="36" t="s">
        <v>517</v>
      </c>
      <c r="E854" s="45"/>
      <c r="F854" s="49"/>
      <c r="G854" s="105">
        <v>9785912828539</v>
      </c>
      <c r="H854" s="64">
        <v>73.599999999999994</v>
      </c>
      <c r="I854" s="68">
        <f t="shared" si="422"/>
        <v>36.799999999999997</v>
      </c>
      <c r="J854" s="74" t="s">
        <v>628</v>
      </c>
      <c r="K854" s="4" t="s">
        <v>639</v>
      </c>
      <c r="L854" s="90"/>
      <c r="M854" s="98">
        <f t="shared" si="425"/>
        <v>0</v>
      </c>
      <c r="N854" s="51">
        <f t="shared" si="423"/>
        <v>0</v>
      </c>
      <c r="O854" s="51">
        <v>4903000000</v>
      </c>
      <c r="P854" s="51" t="e">
        <f t="shared" si="426"/>
        <v>#VALUE!</v>
      </c>
      <c r="Q854" s="215" t="e">
        <f t="shared" si="427"/>
        <v>#VALUE!</v>
      </c>
      <c r="S854" s="51"/>
      <c r="T854" s="51"/>
    </row>
    <row r="855" spans="1:20" s="2" customFormat="1" ht="111.75" customHeight="1" x14ac:dyDescent="0.25">
      <c r="A855" s="5">
        <f t="shared" si="424"/>
        <v>5</v>
      </c>
      <c r="B855" s="13" t="s">
        <v>26</v>
      </c>
      <c r="C855" s="23"/>
      <c r="D855" s="36" t="s">
        <v>518</v>
      </c>
      <c r="E855" s="27"/>
      <c r="F855" s="49"/>
      <c r="G855" s="105">
        <v>9785000334614</v>
      </c>
      <c r="H855" s="64">
        <v>73.599999999999994</v>
      </c>
      <c r="I855" s="68">
        <f t="shared" si="422"/>
        <v>36.799999999999997</v>
      </c>
      <c r="J855" s="74" t="s">
        <v>628</v>
      </c>
      <c r="K855" s="4" t="s">
        <v>639</v>
      </c>
      <c r="L855" s="110"/>
      <c r="M855" s="98">
        <f t="shared" si="425"/>
        <v>0</v>
      </c>
      <c r="N855" s="51">
        <f t="shared" si="423"/>
        <v>0</v>
      </c>
      <c r="O855" s="51">
        <v>4903000000</v>
      </c>
      <c r="P855" s="51" t="e">
        <f t="shared" si="426"/>
        <v>#VALUE!</v>
      </c>
      <c r="Q855" s="215" t="e">
        <f t="shared" si="427"/>
        <v>#VALUE!</v>
      </c>
      <c r="S855" s="51"/>
      <c r="T855" s="51"/>
    </row>
    <row r="856" spans="1:20" s="2" customFormat="1" ht="111.75" customHeight="1" x14ac:dyDescent="0.25">
      <c r="A856" s="5">
        <f t="shared" si="424"/>
        <v>6</v>
      </c>
      <c r="B856" s="13" t="s">
        <v>26</v>
      </c>
      <c r="C856" s="23"/>
      <c r="D856" s="36" t="s">
        <v>253</v>
      </c>
      <c r="E856" s="44"/>
      <c r="F856" s="49"/>
      <c r="G856" s="105">
        <v>9785912828522</v>
      </c>
      <c r="H856" s="64">
        <v>73.599999999999994</v>
      </c>
      <c r="I856" s="68">
        <f t="shared" si="422"/>
        <v>36.799999999999997</v>
      </c>
      <c r="J856" s="74" t="s">
        <v>628</v>
      </c>
      <c r="K856" s="4" t="s">
        <v>639</v>
      </c>
      <c r="L856" s="110"/>
      <c r="M856" s="98">
        <f t="shared" si="425"/>
        <v>0</v>
      </c>
      <c r="N856" s="51">
        <f t="shared" si="423"/>
        <v>0</v>
      </c>
      <c r="O856" s="51">
        <v>4903000000</v>
      </c>
      <c r="P856" s="51" t="e">
        <f t="shared" si="426"/>
        <v>#VALUE!</v>
      </c>
      <c r="Q856" s="215" t="e">
        <f t="shared" si="427"/>
        <v>#VALUE!</v>
      </c>
      <c r="S856" s="51"/>
      <c r="T856" s="51"/>
    </row>
    <row r="857" spans="1:20" s="2" customFormat="1" ht="111.75" customHeight="1" x14ac:dyDescent="0.25">
      <c r="A857" s="5">
        <f t="shared" si="424"/>
        <v>7</v>
      </c>
      <c r="B857" s="13" t="s">
        <v>26</v>
      </c>
      <c r="C857" s="23"/>
      <c r="D857" s="36" t="s">
        <v>519</v>
      </c>
      <c r="E857" s="27"/>
      <c r="F857" s="49"/>
      <c r="G857" s="105">
        <v>9785912827105</v>
      </c>
      <c r="H857" s="64">
        <v>73.599999999999994</v>
      </c>
      <c r="I857" s="68">
        <f t="shared" si="422"/>
        <v>36.799999999999997</v>
      </c>
      <c r="J857" s="74" t="s">
        <v>628</v>
      </c>
      <c r="K857" s="4" t="s">
        <v>638</v>
      </c>
      <c r="L857" s="110"/>
      <c r="M857" s="98">
        <f t="shared" si="425"/>
        <v>0</v>
      </c>
      <c r="N857" s="51">
        <f t="shared" si="423"/>
        <v>0</v>
      </c>
      <c r="O857" s="51">
        <v>4903000000</v>
      </c>
      <c r="P857" s="51" t="e">
        <f t="shared" si="426"/>
        <v>#VALUE!</v>
      </c>
      <c r="Q857" s="215" t="e">
        <f t="shared" si="427"/>
        <v>#VALUE!</v>
      </c>
      <c r="S857" s="51"/>
      <c r="T857" s="51"/>
    </row>
    <row r="858" spans="1:20" s="2" customFormat="1" ht="111.75" customHeight="1" x14ac:dyDescent="0.25">
      <c r="A858" s="5">
        <f t="shared" si="424"/>
        <v>8</v>
      </c>
      <c r="B858" s="13" t="s">
        <v>26</v>
      </c>
      <c r="C858" s="23"/>
      <c r="D858" s="36" t="s">
        <v>272</v>
      </c>
      <c r="E858" s="27"/>
      <c r="F858" s="49"/>
      <c r="G858" s="105">
        <v>9785912827013</v>
      </c>
      <c r="H858" s="64">
        <v>73.599999999999994</v>
      </c>
      <c r="I858" s="68">
        <f t="shared" si="422"/>
        <v>36.799999999999997</v>
      </c>
      <c r="J858" s="74" t="s">
        <v>628</v>
      </c>
      <c r="K858" s="4" t="s">
        <v>638</v>
      </c>
      <c r="L858" s="110"/>
      <c r="M858" s="98">
        <f t="shared" si="425"/>
        <v>0</v>
      </c>
      <c r="N858" s="51">
        <f t="shared" si="423"/>
        <v>0</v>
      </c>
      <c r="O858" s="51">
        <v>4903000000</v>
      </c>
      <c r="P858" s="51" t="e">
        <f t="shared" si="426"/>
        <v>#VALUE!</v>
      </c>
      <c r="Q858" s="215" t="e">
        <f t="shared" si="427"/>
        <v>#VALUE!</v>
      </c>
      <c r="S858" s="51"/>
      <c r="T858" s="51"/>
    </row>
    <row r="859" spans="1:20" s="2" customFormat="1" ht="111.75" customHeight="1" x14ac:dyDescent="0.25">
      <c r="A859" s="5">
        <f t="shared" si="424"/>
        <v>9</v>
      </c>
      <c r="B859" s="13" t="s">
        <v>26</v>
      </c>
      <c r="C859" s="23"/>
      <c r="D859" s="36" t="s">
        <v>520</v>
      </c>
      <c r="E859" s="27"/>
      <c r="F859" s="49"/>
      <c r="G859" s="105">
        <v>9785912828607</v>
      </c>
      <c r="H859" s="64">
        <v>73.599999999999994</v>
      </c>
      <c r="I859" s="68">
        <f t="shared" si="422"/>
        <v>36.799999999999997</v>
      </c>
      <c r="J859" s="74"/>
      <c r="K859" s="4" t="s">
        <v>636</v>
      </c>
      <c r="L859" s="110"/>
      <c r="M859" s="98">
        <f t="shared" si="425"/>
        <v>0</v>
      </c>
      <c r="N859" s="51">
        <f t="shared" si="423"/>
        <v>0</v>
      </c>
      <c r="O859" s="51">
        <v>4903000000</v>
      </c>
      <c r="P859" s="51" t="e">
        <f t="shared" si="426"/>
        <v>#VALUE!</v>
      </c>
      <c r="Q859" s="215" t="e">
        <f t="shared" si="427"/>
        <v>#VALUE!</v>
      </c>
      <c r="S859" s="51"/>
      <c r="T859" s="51"/>
    </row>
    <row r="860" spans="1:20" s="2" customFormat="1" ht="111.75" customHeight="1" x14ac:dyDescent="0.25">
      <c r="A860" s="5">
        <f t="shared" si="424"/>
        <v>10</v>
      </c>
      <c r="B860" s="13" t="s">
        <v>26</v>
      </c>
      <c r="C860" s="23"/>
      <c r="D860" s="36" t="s">
        <v>521</v>
      </c>
      <c r="E860" s="46"/>
      <c r="F860" s="49"/>
      <c r="G860" s="105">
        <v>9785912828621</v>
      </c>
      <c r="H860" s="64">
        <v>73.599999999999994</v>
      </c>
      <c r="I860" s="68">
        <f t="shared" si="422"/>
        <v>36.799999999999997</v>
      </c>
      <c r="J860" s="74" t="s">
        <v>628</v>
      </c>
      <c r="K860" s="4" t="s">
        <v>639</v>
      </c>
      <c r="L860" s="110"/>
      <c r="M860" s="98">
        <f t="shared" si="425"/>
        <v>0</v>
      </c>
      <c r="N860" s="51">
        <f t="shared" si="423"/>
        <v>0</v>
      </c>
      <c r="O860" s="51">
        <v>4903000000</v>
      </c>
      <c r="P860" s="51" t="e">
        <f t="shared" si="426"/>
        <v>#VALUE!</v>
      </c>
      <c r="Q860" s="215" t="e">
        <f t="shared" si="427"/>
        <v>#VALUE!</v>
      </c>
      <c r="S860" s="51"/>
      <c r="T860" s="51"/>
    </row>
    <row r="861" spans="1:20" s="2" customFormat="1" ht="111.75" customHeight="1" x14ac:dyDescent="0.25">
      <c r="A861" s="5">
        <f t="shared" si="424"/>
        <v>11</v>
      </c>
      <c r="B861" s="13" t="s">
        <v>26</v>
      </c>
      <c r="C861" s="23"/>
      <c r="D861" s="36" t="s">
        <v>522</v>
      </c>
      <c r="E861" s="46"/>
      <c r="F861" s="55"/>
      <c r="G861" s="105">
        <v>9785912828546</v>
      </c>
      <c r="H861" s="64">
        <v>73.599999999999994</v>
      </c>
      <c r="I861" s="68">
        <f t="shared" si="422"/>
        <v>36.799999999999997</v>
      </c>
      <c r="J861" s="74" t="s">
        <v>628</v>
      </c>
      <c r="K861" s="4" t="s">
        <v>638</v>
      </c>
      <c r="L861" s="110"/>
      <c r="M861" s="98">
        <f t="shared" si="425"/>
        <v>0</v>
      </c>
      <c r="N861" s="51">
        <f t="shared" si="423"/>
        <v>0</v>
      </c>
      <c r="O861" s="51">
        <v>4903000000</v>
      </c>
      <c r="P861" s="51" t="e">
        <f t="shared" si="426"/>
        <v>#VALUE!</v>
      </c>
      <c r="Q861" s="215" t="e">
        <f t="shared" si="427"/>
        <v>#VALUE!</v>
      </c>
      <c r="S861" s="51"/>
      <c r="T861" s="51"/>
    </row>
    <row r="862" spans="1:20" s="2" customFormat="1" ht="111.75" customHeight="1" x14ac:dyDescent="0.25">
      <c r="A862" s="5">
        <f t="shared" si="424"/>
        <v>12</v>
      </c>
      <c r="B862" s="13" t="s">
        <v>26</v>
      </c>
      <c r="C862" s="23"/>
      <c r="D862" s="36" t="s">
        <v>523</v>
      </c>
      <c r="E862" s="44"/>
      <c r="F862" s="49"/>
      <c r="G862" s="105">
        <v>9785912828515</v>
      </c>
      <c r="H862" s="64">
        <v>73.599999999999994</v>
      </c>
      <c r="I862" s="68">
        <f t="shared" si="422"/>
        <v>36.799999999999997</v>
      </c>
      <c r="J862" s="74"/>
      <c r="K862" s="4" t="s">
        <v>636</v>
      </c>
      <c r="L862" s="110"/>
      <c r="M862" s="98">
        <f t="shared" si="425"/>
        <v>0</v>
      </c>
      <c r="N862" s="51">
        <f t="shared" si="423"/>
        <v>0</v>
      </c>
      <c r="O862" s="51">
        <v>4903000000</v>
      </c>
      <c r="P862" s="51" t="e">
        <f t="shared" si="426"/>
        <v>#VALUE!</v>
      </c>
      <c r="Q862" s="215" t="e">
        <f t="shared" si="427"/>
        <v>#VALUE!</v>
      </c>
      <c r="S862" s="51"/>
      <c r="T862" s="51"/>
    </row>
    <row r="863" spans="1:20" s="2" customFormat="1" ht="111.75" customHeight="1" x14ac:dyDescent="0.25">
      <c r="A863" s="5">
        <f t="shared" si="424"/>
        <v>13</v>
      </c>
      <c r="B863" s="13" t="s">
        <v>26</v>
      </c>
      <c r="C863" s="23"/>
      <c r="D863" s="36" t="s">
        <v>524</v>
      </c>
      <c r="E863" s="27"/>
      <c r="F863" s="49"/>
      <c r="G863" s="105">
        <v>9785912827044</v>
      </c>
      <c r="H863" s="64">
        <v>73.599999999999994</v>
      </c>
      <c r="I863" s="68">
        <f t="shared" si="422"/>
        <v>36.799999999999997</v>
      </c>
      <c r="J863" s="74" t="s">
        <v>628</v>
      </c>
      <c r="K863" s="4" t="s">
        <v>638</v>
      </c>
      <c r="L863" s="110"/>
      <c r="M863" s="98">
        <f t="shared" si="425"/>
        <v>0</v>
      </c>
      <c r="N863" s="51">
        <f t="shared" si="423"/>
        <v>0</v>
      </c>
      <c r="O863" s="51">
        <v>4903000000</v>
      </c>
      <c r="P863" s="51" t="e">
        <f t="shared" si="426"/>
        <v>#VALUE!</v>
      </c>
      <c r="Q863" s="215" t="e">
        <f t="shared" si="427"/>
        <v>#VALUE!</v>
      </c>
      <c r="S863" s="51"/>
      <c r="T863" s="51"/>
    </row>
    <row r="864" spans="1:20" s="2" customFormat="1" ht="111.75" customHeight="1" x14ac:dyDescent="0.25">
      <c r="A864" s="5">
        <f t="shared" si="424"/>
        <v>14</v>
      </c>
      <c r="B864" s="13" t="s">
        <v>26</v>
      </c>
      <c r="C864" s="23"/>
      <c r="D864" s="36" t="s">
        <v>525</v>
      </c>
      <c r="E864" s="27"/>
      <c r="F864" s="49"/>
      <c r="G864" s="105">
        <v>9785912827037</v>
      </c>
      <c r="H864" s="64">
        <v>73.599999999999994</v>
      </c>
      <c r="I864" s="68">
        <f t="shared" si="422"/>
        <v>36.799999999999997</v>
      </c>
      <c r="J864" s="74" t="s">
        <v>628</v>
      </c>
      <c r="K864" s="4" t="s">
        <v>638</v>
      </c>
      <c r="L864" s="110"/>
      <c r="M864" s="98">
        <f t="shared" si="425"/>
        <v>0</v>
      </c>
      <c r="N864" s="51">
        <f t="shared" si="423"/>
        <v>0</v>
      </c>
      <c r="O864" s="51">
        <v>4903000000</v>
      </c>
      <c r="P864" s="51" t="e">
        <f t="shared" si="426"/>
        <v>#VALUE!</v>
      </c>
      <c r="Q864" s="215" t="e">
        <f t="shared" si="427"/>
        <v>#VALUE!</v>
      </c>
      <c r="S864" s="51"/>
      <c r="T864" s="51"/>
    </row>
    <row r="865" spans="1:20" s="2" customFormat="1" ht="111.75" customHeight="1" x14ac:dyDescent="0.25">
      <c r="A865" s="5">
        <f t="shared" si="424"/>
        <v>15</v>
      </c>
      <c r="B865" s="13"/>
      <c r="C865" s="23"/>
      <c r="D865" s="36" t="s">
        <v>1150</v>
      </c>
      <c r="E865" s="27"/>
      <c r="F865" s="49"/>
      <c r="G865" s="105">
        <v>9785912827068</v>
      </c>
      <c r="H865" s="64">
        <v>73.599999999999994</v>
      </c>
      <c r="I865" s="68">
        <f t="shared" ref="I865" si="428">ROUND((100-$L$4)/100*H865,1)</f>
        <v>36.799999999999997</v>
      </c>
      <c r="J865" s="74"/>
      <c r="K865" s="4" t="s">
        <v>638</v>
      </c>
      <c r="L865" s="110"/>
      <c r="M865" s="98">
        <f t="shared" ref="M865" si="429">I865*L865</f>
        <v>0</v>
      </c>
      <c r="N865" s="51">
        <f t="shared" ref="N865" si="430">L865*3.92/80</f>
        <v>0</v>
      </c>
      <c r="O865" s="51">
        <v>4903000000</v>
      </c>
      <c r="P865" s="51"/>
      <c r="Q865" s="215"/>
      <c r="S865" s="51"/>
      <c r="T865" s="51"/>
    </row>
    <row r="866" spans="1:20" s="2" customFormat="1" ht="111.75" customHeight="1" x14ac:dyDescent="0.25">
      <c r="A866" s="5">
        <f t="shared" si="424"/>
        <v>16</v>
      </c>
      <c r="B866" s="13" t="s">
        <v>26</v>
      </c>
      <c r="C866" s="23"/>
      <c r="D866" s="36" t="s">
        <v>361</v>
      </c>
      <c r="E866" s="27"/>
      <c r="F866" s="49"/>
      <c r="G866" s="105">
        <v>9785912826993</v>
      </c>
      <c r="H866" s="64">
        <v>73.599999999999994</v>
      </c>
      <c r="I866" s="68">
        <f t="shared" si="422"/>
        <v>36.799999999999997</v>
      </c>
      <c r="J866" s="74" t="s">
        <v>628</v>
      </c>
      <c r="K866" s="4" t="s">
        <v>638</v>
      </c>
      <c r="L866" s="110"/>
      <c r="M866" s="98">
        <f t="shared" si="425"/>
        <v>0</v>
      </c>
      <c r="N866" s="51">
        <f>L866*3.92/80</f>
        <v>0</v>
      </c>
      <c r="O866" s="51">
        <v>4903000000</v>
      </c>
      <c r="P866" s="51" t="e">
        <f t="shared" si="426"/>
        <v>#VALUE!</v>
      </c>
      <c r="Q866" s="215" t="e">
        <f t="shared" si="427"/>
        <v>#VALUE!</v>
      </c>
      <c r="S866" s="51"/>
      <c r="T866" s="51"/>
    </row>
    <row r="867" spans="1:20" s="2" customFormat="1" ht="45" customHeight="1" x14ac:dyDescent="0.25">
      <c r="A867" s="237" t="s">
        <v>760</v>
      </c>
      <c r="B867" s="238"/>
      <c r="C867" s="238"/>
      <c r="D867" s="238"/>
      <c r="E867" s="15"/>
      <c r="F867" s="239" t="s">
        <v>761</v>
      </c>
      <c r="G867" s="239"/>
      <c r="H867" s="239"/>
      <c r="I867" s="239"/>
      <c r="J867" s="239"/>
      <c r="K867" s="240"/>
      <c r="L867" s="94"/>
      <c r="M867" s="98"/>
      <c r="N867" s="51"/>
      <c r="O867" s="51"/>
      <c r="P867" s="51"/>
      <c r="Q867" s="51"/>
      <c r="S867" s="51"/>
      <c r="T867" s="51"/>
    </row>
    <row r="868" spans="1:20" s="2" customFormat="1" ht="111.75" customHeight="1" x14ac:dyDescent="0.25">
      <c r="A868" s="5"/>
      <c r="B868" s="13"/>
      <c r="C868" s="23"/>
      <c r="D868" s="36" t="s">
        <v>1152</v>
      </c>
      <c r="E868" s="45"/>
      <c r="F868" s="55"/>
      <c r="G868" s="105">
        <v>9785912827938</v>
      </c>
      <c r="H868" s="64">
        <v>40.6</v>
      </c>
      <c r="I868" s="68">
        <f>ROUND((100-$L$4)/100*H868,1)</f>
        <v>20.3</v>
      </c>
      <c r="J868" s="74"/>
      <c r="K868" s="85">
        <v>120</v>
      </c>
      <c r="L868" s="90"/>
      <c r="M868" s="98">
        <f>I868*L868</f>
        <v>0</v>
      </c>
      <c r="N868" s="51">
        <f>L868*4.32/120</f>
        <v>0</v>
      </c>
      <c r="O868" s="51">
        <v>4903000000</v>
      </c>
      <c r="P868" s="51"/>
      <c r="Q868" s="215"/>
      <c r="S868" s="51"/>
      <c r="T868" s="51"/>
    </row>
    <row r="869" spans="1:20" s="2" customFormat="1" ht="111.75" customHeight="1" x14ac:dyDescent="0.25">
      <c r="A869" s="5">
        <v>1</v>
      </c>
      <c r="B869" s="13" t="s">
        <v>762</v>
      </c>
      <c r="C869" s="23"/>
      <c r="D869" s="36" t="s">
        <v>763</v>
      </c>
      <c r="E869" s="45"/>
      <c r="F869" s="55"/>
      <c r="G869" s="105">
        <v>9785912827907</v>
      </c>
      <c r="H869" s="64">
        <v>40.6</v>
      </c>
      <c r="I869" s="68">
        <f>ROUND((100-$L$4)/100*H869,1)</f>
        <v>20.3</v>
      </c>
      <c r="J869" s="74"/>
      <c r="K869" s="85">
        <v>120</v>
      </c>
      <c r="L869" s="90"/>
      <c r="M869" s="98">
        <f>I869*L869</f>
        <v>0</v>
      </c>
      <c r="N869" s="51">
        <f>L869*4.32/120</f>
        <v>0</v>
      </c>
      <c r="O869" s="51">
        <v>4903000000</v>
      </c>
      <c r="P869" s="51">
        <f>TRUNC(L869/K869,0)*K869</f>
        <v>0</v>
      </c>
      <c r="Q869" s="215">
        <f>L869-P869</f>
        <v>0</v>
      </c>
      <c r="S869" s="51"/>
      <c r="T869" s="51"/>
    </row>
    <row r="870" spans="1:20" s="2" customFormat="1" ht="111.75" customHeight="1" x14ac:dyDescent="0.25">
      <c r="A870" s="5">
        <f>A869+1</f>
        <v>2</v>
      </c>
      <c r="B870" s="13" t="s">
        <v>762</v>
      </c>
      <c r="C870" s="23"/>
      <c r="D870" s="36" t="s">
        <v>764</v>
      </c>
      <c r="E870" s="45"/>
      <c r="F870" s="55"/>
      <c r="G870" s="105">
        <v>9785912827969</v>
      </c>
      <c r="H870" s="64">
        <v>40.6</v>
      </c>
      <c r="I870" s="68">
        <f>ROUND((100-$L$4)/100*H870,1)</f>
        <v>20.3</v>
      </c>
      <c r="J870" s="74"/>
      <c r="K870" s="85">
        <v>120</v>
      </c>
      <c r="L870" s="90"/>
      <c r="M870" s="98">
        <f>I870*L870</f>
        <v>0</v>
      </c>
      <c r="N870" s="51">
        <f>L870*4.32/120</f>
        <v>0</v>
      </c>
      <c r="O870" s="51">
        <v>4903000000</v>
      </c>
      <c r="P870" s="51">
        <f>TRUNC(L870/K870,0)*K870</f>
        <v>0</v>
      </c>
      <c r="Q870" s="215">
        <f>L870-P870</f>
        <v>0</v>
      </c>
      <c r="S870" s="51"/>
      <c r="T870" s="51"/>
    </row>
    <row r="871" spans="1:20" s="2" customFormat="1" ht="111.75" customHeight="1" x14ac:dyDescent="0.25">
      <c r="A871" s="5">
        <f>A870+1</f>
        <v>3</v>
      </c>
      <c r="B871" s="13" t="s">
        <v>762</v>
      </c>
      <c r="C871" s="23"/>
      <c r="D871" s="36" t="s">
        <v>765</v>
      </c>
      <c r="E871" s="45"/>
      <c r="F871" s="55"/>
      <c r="G871" s="105">
        <v>9785912827853</v>
      </c>
      <c r="H871" s="64">
        <v>40.6</v>
      </c>
      <c r="I871" s="68">
        <f>ROUND((100-$L$4)/100*H871,1)</f>
        <v>20.3</v>
      </c>
      <c r="J871" s="74"/>
      <c r="K871" s="85">
        <v>120</v>
      </c>
      <c r="L871" s="90"/>
      <c r="M871" s="98">
        <f>I871*L871</f>
        <v>0</v>
      </c>
      <c r="N871" s="51">
        <f>L871*4.32/120</f>
        <v>0</v>
      </c>
      <c r="O871" s="51">
        <v>4903000000</v>
      </c>
      <c r="P871" s="51">
        <f>TRUNC(L871/K871,0)*K871</f>
        <v>0</v>
      </c>
      <c r="Q871" s="215">
        <f>L871-P871</f>
        <v>0</v>
      </c>
      <c r="S871" s="51"/>
      <c r="T871" s="51"/>
    </row>
    <row r="872" spans="1:20" s="2" customFormat="1" ht="40.15" customHeight="1" x14ac:dyDescent="0.25">
      <c r="A872" s="237" t="s">
        <v>766</v>
      </c>
      <c r="B872" s="238"/>
      <c r="C872" s="238"/>
      <c r="D872" s="238"/>
      <c r="E872" s="15"/>
      <c r="F872" s="239" t="s">
        <v>767</v>
      </c>
      <c r="G872" s="239"/>
      <c r="H872" s="239"/>
      <c r="I872" s="239"/>
      <c r="J872" s="239"/>
      <c r="K872" s="240"/>
      <c r="L872" s="90"/>
      <c r="M872" s="98"/>
      <c r="N872" s="51"/>
      <c r="O872" s="51"/>
      <c r="P872" s="51"/>
      <c r="Q872" s="51"/>
      <c r="S872" s="51"/>
      <c r="T872" s="51"/>
    </row>
    <row r="873" spans="1:20" s="2" customFormat="1" ht="111.75" customHeight="1" x14ac:dyDescent="0.25">
      <c r="A873" s="120">
        <v>1</v>
      </c>
      <c r="B873" s="16" t="s">
        <v>768</v>
      </c>
      <c r="C873" s="23"/>
      <c r="D873" s="34" t="s">
        <v>52</v>
      </c>
      <c r="E873" s="27"/>
      <c r="F873" s="47" t="s">
        <v>769</v>
      </c>
      <c r="G873" s="153">
        <v>9785912825286</v>
      </c>
      <c r="H873" s="63">
        <v>60</v>
      </c>
      <c r="I873" s="68">
        <f t="shared" ref="I873:I897" si="431">ROUND((100-$L$4)/100*H873,1)</f>
        <v>30</v>
      </c>
      <c r="J873" s="74" t="s">
        <v>628</v>
      </c>
      <c r="K873" s="4" t="s">
        <v>637</v>
      </c>
      <c r="L873" s="90"/>
      <c r="M873" s="98">
        <f>I873*L873</f>
        <v>0</v>
      </c>
      <c r="N873" s="51">
        <f t="shared" ref="N873:N897" si="432">L873*4.2/100</f>
        <v>0</v>
      </c>
      <c r="O873" s="51">
        <v>4903000000</v>
      </c>
      <c r="P873" s="51" t="e">
        <f t="shared" ref="P873:P897" si="433">TRUNC(L873/K873,0)*K873</f>
        <v>#VALUE!</v>
      </c>
      <c r="Q873" s="215" t="e">
        <f t="shared" ref="Q873:Q897" si="434">L873-P873</f>
        <v>#VALUE!</v>
      </c>
      <c r="S873" s="51"/>
      <c r="T873" s="51"/>
    </row>
    <row r="874" spans="1:20" s="2" customFormat="1" ht="111.75" customHeight="1" x14ac:dyDescent="0.25">
      <c r="A874" s="120">
        <f>A873+1</f>
        <v>2</v>
      </c>
      <c r="B874" s="16" t="s">
        <v>768</v>
      </c>
      <c r="C874" s="23"/>
      <c r="D874" s="34" t="s">
        <v>770</v>
      </c>
      <c r="E874" s="27"/>
      <c r="F874" s="47" t="s">
        <v>771</v>
      </c>
      <c r="G874" s="105">
        <v>9785912821950</v>
      </c>
      <c r="H874" s="63">
        <v>60</v>
      </c>
      <c r="I874" s="68">
        <f t="shared" si="431"/>
        <v>30</v>
      </c>
      <c r="J874" s="74" t="s">
        <v>628</v>
      </c>
      <c r="K874" s="4" t="s">
        <v>637</v>
      </c>
      <c r="L874" s="90"/>
      <c r="M874" s="98">
        <f t="shared" ref="M874:M897" si="435">I874*L874</f>
        <v>0</v>
      </c>
      <c r="N874" s="51">
        <f t="shared" si="432"/>
        <v>0</v>
      </c>
      <c r="O874" s="51">
        <v>4903000000</v>
      </c>
      <c r="P874" s="51" t="e">
        <f t="shared" si="433"/>
        <v>#VALUE!</v>
      </c>
      <c r="Q874" s="215" t="e">
        <f t="shared" si="434"/>
        <v>#VALUE!</v>
      </c>
      <c r="S874" s="51"/>
      <c r="T874" s="51"/>
    </row>
    <row r="875" spans="1:20" s="2" customFormat="1" ht="111.75" customHeight="1" x14ac:dyDescent="0.25">
      <c r="A875" s="120">
        <f t="shared" ref="A875:A897" si="436">A874+1</f>
        <v>3</v>
      </c>
      <c r="B875" s="16" t="s">
        <v>768</v>
      </c>
      <c r="C875" s="23"/>
      <c r="D875" s="34" t="s">
        <v>500</v>
      </c>
      <c r="E875" s="27"/>
      <c r="F875" s="47" t="s">
        <v>612</v>
      </c>
      <c r="G875" s="153">
        <v>9785912825699</v>
      </c>
      <c r="H875" s="63">
        <v>60</v>
      </c>
      <c r="I875" s="68">
        <f t="shared" si="431"/>
        <v>30</v>
      </c>
      <c r="J875" s="74" t="s">
        <v>628</v>
      </c>
      <c r="K875" s="4" t="s">
        <v>638</v>
      </c>
      <c r="L875" s="90"/>
      <c r="M875" s="98">
        <f t="shared" si="435"/>
        <v>0</v>
      </c>
      <c r="N875" s="51">
        <f t="shared" si="432"/>
        <v>0</v>
      </c>
      <c r="O875" s="51">
        <v>4903000000</v>
      </c>
      <c r="P875" s="51" t="e">
        <f t="shared" si="433"/>
        <v>#VALUE!</v>
      </c>
      <c r="Q875" s="215" t="e">
        <f t="shared" si="434"/>
        <v>#VALUE!</v>
      </c>
      <c r="S875" s="51"/>
      <c r="T875" s="51"/>
    </row>
    <row r="876" spans="1:20" s="2" customFormat="1" ht="111.75" customHeight="1" x14ac:dyDescent="0.25">
      <c r="A876" s="120">
        <f t="shared" si="436"/>
        <v>4</v>
      </c>
      <c r="B876" s="16" t="s">
        <v>768</v>
      </c>
      <c r="C876" s="23"/>
      <c r="D876" s="34" t="s">
        <v>772</v>
      </c>
      <c r="E876" s="27"/>
      <c r="F876" s="47" t="s">
        <v>584</v>
      </c>
      <c r="G876" s="153">
        <v>9785912825675</v>
      </c>
      <c r="H876" s="63">
        <v>60</v>
      </c>
      <c r="I876" s="68">
        <f t="shared" si="431"/>
        <v>30</v>
      </c>
      <c r="J876" s="74" t="s">
        <v>628</v>
      </c>
      <c r="K876" s="4" t="s">
        <v>638</v>
      </c>
      <c r="L876" s="90"/>
      <c r="M876" s="98">
        <f t="shared" si="435"/>
        <v>0</v>
      </c>
      <c r="N876" s="51">
        <f t="shared" si="432"/>
        <v>0</v>
      </c>
      <c r="O876" s="51">
        <v>4903000000</v>
      </c>
      <c r="P876" s="51" t="e">
        <f t="shared" si="433"/>
        <v>#VALUE!</v>
      </c>
      <c r="Q876" s="215" t="e">
        <f t="shared" si="434"/>
        <v>#VALUE!</v>
      </c>
      <c r="S876" s="51"/>
      <c r="T876" s="51"/>
    </row>
    <row r="877" spans="1:20" s="2" customFormat="1" ht="111.75" customHeight="1" x14ac:dyDescent="0.25">
      <c r="A877" s="120">
        <f t="shared" si="436"/>
        <v>5</v>
      </c>
      <c r="B877" s="16" t="s">
        <v>768</v>
      </c>
      <c r="C877" s="23"/>
      <c r="D877" s="34" t="s">
        <v>773</v>
      </c>
      <c r="E877" s="121"/>
      <c r="F877" s="47" t="s">
        <v>779</v>
      </c>
      <c r="G877" s="153">
        <v>9785912827273</v>
      </c>
      <c r="H877" s="63">
        <v>60</v>
      </c>
      <c r="I877" s="68">
        <f t="shared" si="431"/>
        <v>30</v>
      </c>
      <c r="J877" s="74" t="s">
        <v>628</v>
      </c>
      <c r="K877" s="4" t="s">
        <v>637</v>
      </c>
      <c r="L877" s="90"/>
      <c r="M877" s="98">
        <f t="shared" si="435"/>
        <v>0</v>
      </c>
      <c r="N877" s="51">
        <f t="shared" si="432"/>
        <v>0</v>
      </c>
      <c r="O877" s="51">
        <v>4903000000</v>
      </c>
      <c r="P877" s="51" t="e">
        <f t="shared" si="433"/>
        <v>#VALUE!</v>
      </c>
      <c r="Q877" s="215" t="e">
        <f t="shared" si="434"/>
        <v>#VALUE!</v>
      </c>
      <c r="S877" s="51"/>
      <c r="T877" s="51"/>
    </row>
    <row r="878" spans="1:20" s="2" customFormat="1" ht="111.75" customHeight="1" x14ac:dyDescent="0.25">
      <c r="A878" s="120">
        <f t="shared" si="436"/>
        <v>6</v>
      </c>
      <c r="B878" s="16"/>
      <c r="C878" s="23"/>
      <c r="D878" s="34" t="s">
        <v>1151</v>
      </c>
      <c r="E878" s="124"/>
      <c r="F878" s="47"/>
      <c r="G878" s="153">
        <v>9785912825293</v>
      </c>
      <c r="H878" s="63">
        <v>60</v>
      </c>
      <c r="I878" s="68">
        <f t="shared" ref="I878" si="437">ROUND((100-$L$4)/100*H878,1)</f>
        <v>30</v>
      </c>
      <c r="J878" s="74" t="s">
        <v>628</v>
      </c>
      <c r="K878" s="4" t="s">
        <v>638</v>
      </c>
      <c r="L878" s="90"/>
      <c r="M878" s="98">
        <f t="shared" ref="M878" si="438">I878*L878</f>
        <v>0</v>
      </c>
      <c r="N878" s="51">
        <f t="shared" ref="N878" si="439">L878*4.2/100</f>
        <v>0</v>
      </c>
      <c r="O878" s="51">
        <v>4903000000</v>
      </c>
      <c r="P878" s="51"/>
      <c r="Q878" s="215"/>
      <c r="S878" s="51"/>
      <c r="T878" s="51"/>
    </row>
    <row r="879" spans="1:20" s="2" customFormat="1" ht="111.75" customHeight="1" x14ac:dyDescent="0.25">
      <c r="A879" s="120">
        <f>A877+1</f>
        <v>6</v>
      </c>
      <c r="B879" s="16" t="s">
        <v>768</v>
      </c>
      <c r="C879" s="23"/>
      <c r="D879" s="34" t="s">
        <v>774</v>
      </c>
      <c r="E879" s="122"/>
      <c r="F879" s="47" t="s">
        <v>584</v>
      </c>
      <c r="G879" s="153">
        <v>9785912823725</v>
      </c>
      <c r="H879" s="63">
        <v>60</v>
      </c>
      <c r="I879" s="68">
        <f t="shared" si="431"/>
        <v>30</v>
      </c>
      <c r="J879" s="74" t="s">
        <v>628</v>
      </c>
      <c r="K879" s="4" t="s">
        <v>637</v>
      </c>
      <c r="L879" s="90"/>
      <c r="M879" s="98">
        <f t="shared" si="435"/>
        <v>0</v>
      </c>
      <c r="N879" s="51">
        <f t="shared" si="432"/>
        <v>0</v>
      </c>
      <c r="O879" s="51">
        <v>4903000000</v>
      </c>
      <c r="P879" s="51" t="e">
        <f t="shared" si="433"/>
        <v>#VALUE!</v>
      </c>
      <c r="Q879" s="215" t="e">
        <f t="shared" si="434"/>
        <v>#VALUE!</v>
      </c>
      <c r="S879" s="51"/>
      <c r="T879" s="51"/>
    </row>
    <row r="880" spans="1:20" s="2" customFormat="1" ht="111.75" customHeight="1" x14ac:dyDescent="0.25">
      <c r="A880" s="120">
        <f t="shared" si="436"/>
        <v>7</v>
      </c>
      <c r="B880" s="16" t="s">
        <v>768</v>
      </c>
      <c r="C880" s="23"/>
      <c r="D880" s="34" t="s">
        <v>158</v>
      </c>
      <c r="E880" s="27"/>
      <c r="F880" s="47" t="s">
        <v>584</v>
      </c>
      <c r="G880" s="153">
        <v>9785912825682</v>
      </c>
      <c r="H880" s="63">
        <v>60</v>
      </c>
      <c r="I880" s="68">
        <f t="shared" si="431"/>
        <v>30</v>
      </c>
      <c r="J880" s="74" t="s">
        <v>628</v>
      </c>
      <c r="K880" s="4" t="s">
        <v>638</v>
      </c>
      <c r="L880" s="90"/>
      <c r="M880" s="98">
        <f t="shared" si="435"/>
        <v>0</v>
      </c>
      <c r="N880" s="51">
        <f t="shared" si="432"/>
        <v>0</v>
      </c>
      <c r="O880" s="51">
        <v>4903000000</v>
      </c>
      <c r="P880" s="51" t="e">
        <f t="shared" si="433"/>
        <v>#VALUE!</v>
      </c>
      <c r="Q880" s="215" t="e">
        <f t="shared" si="434"/>
        <v>#VALUE!</v>
      </c>
      <c r="S880" s="51"/>
      <c r="T880" s="51"/>
    </row>
    <row r="881" spans="1:20" s="2" customFormat="1" ht="111.75" customHeight="1" x14ac:dyDescent="0.25">
      <c r="A881" s="120">
        <f t="shared" si="436"/>
        <v>8</v>
      </c>
      <c r="B881" s="16" t="s">
        <v>768</v>
      </c>
      <c r="C881" s="23"/>
      <c r="D881" s="34" t="s">
        <v>775</v>
      </c>
      <c r="E881" s="121"/>
      <c r="F881" s="47" t="s">
        <v>584</v>
      </c>
      <c r="G881" s="153">
        <v>9785912827242</v>
      </c>
      <c r="H881" s="63">
        <v>60</v>
      </c>
      <c r="I881" s="68">
        <f t="shared" si="431"/>
        <v>30</v>
      </c>
      <c r="J881" s="74" t="s">
        <v>628</v>
      </c>
      <c r="K881" s="4" t="s">
        <v>638</v>
      </c>
      <c r="L881" s="90"/>
      <c r="M881" s="98">
        <f t="shared" si="435"/>
        <v>0</v>
      </c>
      <c r="N881" s="51">
        <f t="shared" si="432"/>
        <v>0</v>
      </c>
      <c r="O881" s="51">
        <v>4903000000</v>
      </c>
      <c r="P881" s="51" t="e">
        <f t="shared" si="433"/>
        <v>#VALUE!</v>
      </c>
      <c r="Q881" s="215" t="e">
        <f t="shared" si="434"/>
        <v>#VALUE!</v>
      </c>
      <c r="S881" s="51"/>
      <c r="T881" s="51"/>
    </row>
    <row r="882" spans="1:20" s="2" customFormat="1" ht="111.75" customHeight="1" x14ac:dyDescent="0.25">
      <c r="A882" s="120">
        <f t="shared" si="436"/>
        <v>9</v>
      </c>
      <c r="B882" s="13" t="s">
        <v>768</v>
      </c>
      <c r="C882" s="23"/>
      <c r="D882" s="34" t="s">
        <v>502</v>
      </c>
      <c r="E882" s="121"/>
      <c r="F882" s="47" t="s">
        <v>584</v>
      </c>
      <c r="G882" s="153">
        <v>9785912827259</v>
      </c>
      <c r="H882" s="63">
        <v>60</v>
      </c>
      <c r="I882" s="68">
        <f t="shared" si="431"/>
        <v>30</v>
      </c>
      <c r="J882" s="74" t="s">
        <v>628</v>
      </c>
      <c r="K882" s="4" t="s">
        <v>637</v>
      </c>
      <c r="L882" s="90"/>
      <c r="M882" s="98">
        <f t="shared" si="435"/>
        <v>0</v>
      </c>
      <c r="N882" s="51">
        <f t="shared" si="432"/>
        <v>0</v>
      </c>
      <c r="O882" s="51">
        <v>4903000000</v>
      </c>
      <c r="P882" s="51" t="e">
        <f t="shared" si="433"/>
        <v>#VALUE!</v>
      </c>
      <c r="Q882" s="215" t="e">
        <f t="shared" si="434"/>
        <v>#VALUE!</v>
      </c>
      <c r="S882" s="51"/>
      <c r="T882" s="51"/>
    </row>
    <row r="883" spans="1:20" s="2" customFormat="1" ht="111.75" customHeight="1" x14ac:dyDescent="0.25">
      <c r="A883" s="120">
        <f t="shared" si="436"/>
        <v>10</v>
      </c>
      <c r="B883" s="16" t="s">
        <v>768</v>
      </c>
      <c r="C883" s="23"/>
      <c r="D883" s="34" t="s">
        <v>227</v>
      </c>
      <c r="E883" s="27"/>
      <c r="F883" s="47" t="s">
        <v>779</v>
      </c>
      <c r="G883" s="153">
        <v>9785912827235</v>
      </c>
      <c r="H883" s="63">
        <v>60</v>
      </c>
      <c r="I883" s="68">
        <f t="shared" si="431"/>
        <v>30</v>
      </c>
      <c r="J883" s="74" t="s">
        <v>628</v>
      </c>
      <c r="K883" s="4" t="s">
        <v>637</v>
      </c>
      <c r="L883" s="90"/>
      <c r="M883" s="98">
        <f t="shared" si="435"/>
        <v>0</v>
      </c>
      <c r="N883" s="51">
        <f t="shared" si="432"/>
        <v>0</v>
      </c>
      <c r="O883" s="51">
        <v>4903000000</v>
      </c>
      <c r="P883" s="51" t="e">
        <f t="shared" si="433"/>
        <v>#VALUE!</v>
      </c>
      <c r="Q883" s="215" t="e">
        <f t="shared" si="434"/>
        <v>#VALUE!</v>
      </c>
      <c r="S883" s="51"/>
      <c r="T883" s="51"/>
    </row>
    <row r="884" spans="1:20" s="2" customFormat="1" ht="111.75" customHeight="1" x14ac:dyDescent="0.25">
      <c r="A884" s="120">
        <f t="shared" si="436"/>
        <v>11</v>
      </c>
      <c r="B884" s="16" t="s">
        <v>768</v>
      </c>
      <c r="C884" s="23"/>
      <c r="D884" s="34" t="s">
        <v>272</v>
      </c>
      <c r="E884" s="46"/>
      <c r="F884" s="47" t="s">
        <v>612</v>
      </c>
      <c r="G884" s="153">
        <v>9785912825705</v>
      </c>
      <c r="H884" s="63">
        <v>60</v>
      </c>
      <c r="I884" s="68">
        <f t="shared" si="431"/>
        <v>30</v>
      </c>
      <c r="J884" s="74" t="s">
        <v>628</v>
      </c>
      <c r="K884" s="4" t="s">
        <v>638</v>
      </c>
      <c r="L884" s="90"/>
      <c r="M884" s="98">
        <f t="shared" si="435"/>
        <v>0</v>
      </c>
      <c r="N884" s="51">
        <f t="shared" si="432"/>
        <v>0</v>
      </c>
      <c r="O884" s="51">
        <v>4903000000</v>
      </c>
      <c r="P884" s="51" t="e">
        <f t="shared" si="433"/>
        <v>#VALUE!</v>
      </c>
      <c r="Q884" s="215" t="e">
        <f t="shared" si="434"/>
        <v>#VALUE!</v>
      </c>
      <c r="S884" s="51"/>
      <c r="T884" s="51"/>
    </row>
    <row r="885" spans="1:20" s="2" customFormat="1" ht="111.75" customHeight="1" x14ac:dyDescent="0.25">
      <c r="A885" s="120">
        <f t="shared" si="436"/>
        <v>12</v>
      </c>
      <c r="B885" s="16" t="s">
        <v>768</v>
      </c>
      <c r="C885" s="23"/>
      <c r="D885" s="34" t="s">
        <v>776</v>
      </c>
      <c r="E885" s="121"/>
      <c r="F885" s="47" t="s">
        <v>612</v>
      </c>
      <c r="G885" s="153">
        <v>9785912825712</v>
      </c>
      <c r="H885" s="63">
        <v>60</v>
      </c>
      <c r="I885" s="68">
        <f t="shared" si="431"/>
        <v>30</v>
      </c>
      <c r="J885" s="74" t="s">
        <v>628</v>
      </c>
      <c r="K885" s="4" t="s">
        <v>638</v>
      </c>
      <c r="L885" s="90"/>
      <c r="M885" s="98">
        <f t="shared" si="435"/>
        <v>0</v>
      </c>
      <c r="N885" s="51">
        <f t="shared" si="432"/>
        <v>0</v>
      </c>
      <c r="O885" s="51">
        <v>4903000000</v>
      </c>
      <c r="P885" s="51" t="e">
        <f t="shared" si="433"/>
        <v>#VALUE!</v>
      </c>
      <c r="Q885" s="215" t="e">
        <f t="shared" si="434"/>
        <v>#VALUE!</v>
      </c>
      <c r="S885" s="51"/>
      <c r="T885" s="51"/>
    </row>
    <row r="886" spans="1:20" s="2" customFormat="1" ht="111.75" customHeight="1" x14ac:dyDescent="0.25">
      <c r="A886" s="120">
        <f t="shared" si="436"/>
        <v>13</v>
      </c>
      <c r="B886" s="13" t="s">
        <v>768</v>
      </c>
      <c r="C886" s="23"/>
      <c r="D886" s="34" t="s">
        <v>411</v>
      </c>
      <c r="E886" s="122"/>
      <c r="F886" s="47" t="s">
        <v>581</v>
      </c>
      <c r="G886" s="153">
        <v>9785000335611</v>
      </c>
      <c r="H886" s="63">
        <v>60</v>
      </c>
      <c r="I886" s="68">
        <f t="shared" si="431"/>
        <v>30</v>
      </c>
      <c r="J886" s="74" t="s">
        <v>628</v>
      </c>
      <c r="K886" s="4" t="s">
        <v>637</v>
      </c>
      <c r="L886" s="90"/>
      <c r="M886" s="98">
        <f t="shared" si="435"/>
        <v>0</v>
      </c>
      <c r="N886" s="51">
        <f t="shared" si="432"/>
        <v>0</v>
      </c>
      <c r="O886" s="51">
        <v>4903000000</v>
      </c>
      <c r="P886" s="51" t="e">
        <f t="shared" si="433"/>
        <v>#VALUE!</v>
      </c>
      <c r="Q886" s="215" t="e">
        <f t="shared" si="434"/>
        <v>#VALUE!</v>
      </c>
      <c r="S886" s="51"/>
      <c r="T886" s="51"/>
    </row>
    <row r="887" spans="1:20" s="2" customFormat="1" ht="111.75" customHeight="1" x14ac:dyDescent="0.25">
      <c r="A887" s="120">
        <f t="shared" si="436"/>
        <v>14</v>
      </c>
      <c r="B887" s="13" t="s">
        <v>768</v>
      </c>
      <c r="C887" s="23"/>
      <c r="D887" s="34" t="s">
        <v>777</v>
      </c>
      <c r="E887" s="27"/>
      <c r="F887" s="47" t="s">
        <v>613</v>
      </c>
      <c r="G887" s="153">
        <v>9785912821820</v>
      </c>
      <c r="H887" s="63">
        <v>60</v>
      </c>
      <c r="I887" s="68">
        <f t="shared" si="431"/>
        <v>30</v>
      </c>
      <c r="J887" s="74" t="s">
        <v>628</v>
      </c>
      <c r="K887" s="4" t="s">
        <v>638</v>
      </c>
      <c r="L887" s="90"/>
      <c r="M887" s="98">
        <f t="shared" si="435"/>
        <v>0</v>
      </c>
      <c r="N887" s="51">
        <f t="shared" si="432"/>
        <v>0</v>
      </c>
      <c r="O887" s="51">
        <v>4903000000</v>
      </c>
      <c r="P887" s="51" t="e">
        <f t="shared" si="433"/>
        <v>#VALUE!</v>
      </c>
      <c r="Q887" s="215" t="e">
        <f t="shared" si="434"/>
        <v>#VALUE!</v>
      </c>
      <c r="S887" s="51"/>
      <c r="T887" s="51"/>
    </row>
    <row r="888" spans="1:20" s="2" customFormat="1" ht="111.75" customHeight="1" x14ac:dyDescent="0.25">
      <c r="A888" s="120">
        <f t="shared" si="436"/>
        <v>15</v>
      </c>
      <c r="B888" s="13" t="s">
        <v>768</v>
      </c>
      <c r="C888" s="23"/>
      <c r="D888" s="34" t="s">
        <v>79</v>
      </c>
      <c r="E888" s="121"/>
      <c r="F888" s="47" t="s">
        <v>779</v>
      </c>
      <c r="G888" s="153">
        <v>9785912827198</v>
      </c>
      <c r="H888" s="63">
        <v>60</v>
      </c>
      <c r="I888" s="68">
        <f t="shared" si="431"/>
        <v>30</v>
      </c>
      <c r="J888" s="74" t="s">
        <v>628</v>
      </c>
      <c r="K888" s="4" t="s">
        <v>637</v>
      </c>
      <c r="L888" s="90"/>
      <c r="M888" s="98">
        <f t="shared" si="435"/>
        <v>0</v>
      </c>
      <c r="N888" s="51">
        <f t="shared" si="432"/>
        <v>0</v>
      </c>
      <c r="O888" s="51">
        <v>4903000000</v>
      </c>
      <c r="P888" s="51" t="e">
        <f t="shared" si="433"/>
        <v>#VALUE!</v>
      </c>
      <c r="Q888" s="215" t="e">
        <f t="shared" si="434"/>
        <v>#VALUE!</v>
      </c>
      <c r="S888" s="51"/>
      <c r="T888" s="51"/>
    </row>
    <row r="889" spans="1:20" s="2" customFormat="1" ht="111.75" customHeight="1" x14ac:dyDescent="0.25">
      <c r="A889" s="120">
        <f t="shared" si="436"/>
        <v>16</v>
      </c>
      <c r="B889" s="13" t="s">
        <v>768</v>
      </c>
      <c r="C889" s="23"/>
      <c r="D889" s="34" t="s">
        <v>164</v>
      </c>
      <c r="E889" s="123"/>
      <c r="F889" s="47" t="s">
        <v>779</v>
      </c>
      <c r="G889" s="153">
        <v>9785912824586</v>
      </c>
      <c r="H889" s="63">
        <v>60</v>
      </c>
      <c r="I889" s="68">
        <f t="shared" si="431"/>
        <v>30</v>
      </c>
      <c r="J889" s="74"/>
      <c r="K889" s="4" t="s">
        <v>638</v>
      </c>
      <c r="L889" s="90"/>
      <c r="M889" s="98">
        <f t="shared" si="435"/>
        <v>0</v>
      </c>
      <c r="N889" s="51">
        <f t="shared" si="432"/>
        <v>0</v>
      </c>
      <c r="O889" s="51">
        <v>4903000000</v>
      </c>
      <c r="P889" s="51" t="e">
        <f t="shared" si="433"/>
        <v>#VALUE!</v>
      </c>
      <c r="Q889" s="215" t="e">
        <f t="shared" si="434"/>
        <v>#VALUE!</v>
      </c>
      <c r="S889" s="51"/>
      <c r="T889" s="51"/>
    </row>
    <row r="890" spans="1:20" s="2" customFormat="1" ht="111.75" customHeight="1" x14ac:dyDescent="0.25">
      <c r="A890" s="120">
        <f t="shared" si="436"/>
        <v>17</v>
      </c>
      <c r="B890" s="13"/>
      <c r="C890" s="23"/>
      <c r="D890" s="34" t="s">
        <v>147</v>
      </c>
      <c r="E890" s="123"/>
      <c r="F890" s="47"/>
      <c r="G890" s="153">
        <v>9785912824579</v>
      </c>
      <c r="H890" s="63">
        <v>60</v>
      </c>
      <c r="I890" s="68">
        <f t="shared" ref="I890" si="440">ROUND((100-$L$4)/100*H890,1)</f>
        <v>30</v>
      </c>
      <c r="J890" s="74"/>
      <c r="K890" s="4">
        <v>80</v>
      </c>
      <c r="L890" s="90"/>
      <c r="M890" s="98">
        <f t="shared" ref="M890" si="441">I890*L890</f>
        <v>0</v>
      </c>
      <c r="N890" s="51">
        <f t="shared" ref="N890" si="442">L890*4.2/100</f>
        <v>0</v>
      </c>
      <c r="O890" s="51">
        <v>4903000000</v>
      </c>
      <c r="P890" s="51"/>
      <c r="Q890" s="215"/>
      <c r="S890" s="51"/>
      <c r="T890" s="51"/>
    </row>
    <row r="891" spans="1:20" s="2" customFormat="1" ht="111.75" customHeight="1" x14ac:dyDescent="0.25">
      <c r="A891" s="120">
        <f t="shared" si="436"/>
        <v>18</v>
      </c>
      <c r="B891" s="16" t="s">
        <v>768</v>
      </c>
      <c r="C891" s="23"/>
      <c r="D891" s="34" t="s">
        <v>778</v>
      </c>
      <c r="E891" s="123"/>
      <c r="F891" s="47" t="s">
        <v>779</v>
      </c>
      <c r="G891" s="153">
        <v>9785912825361</v>
      </c>
      <c r="H891" s="63">
        <v>60</v>
      </c>
      <c r="I891" s="68">
        <f t="shared" si="431"/>
        <v>30</v>
      </c>
      <c r="J891" s="74" t="s">
        <v>628</v>
      </c>
      <c r="K891" s="4" t="s">
        <v>638</v>
      </c>
      <c r="L891" s="90"/>
      <c r="M891" s="98">
        <f t="shared" si="435"/>
        <v>0</v>
      </c>
      <c r="N891" s="51">
        <f t="shared" si="432"/>
        <v>0</v>
      </c>
      <c r="O891" s="51">
        <v>4903000000</v>
      </c>
      <c r="P891" s="51" t="e">
        <f t="shared" si="433"/>
        <v>#VALUE!</v>
      </c>
      <c r="Q891" s="215" t="e">
        <f t="shared" si="434"/>
        <v>#VALUE!</v>
      </c>
      <c r="S891" s="51"/>
      <c r="T891" s="51"/>
    </row>
    <row r="892" spans="1:20" s="2" customFormat="1" ht="111.75" customHeight="1" x14ac:dyDescent="0.25">
      <c r="A892" s="120">
        <f t="shared" si="436"/>
        <v>19</v>
      </c>
      <c r="B892" s="16" t="s">
        <v>768</v>
      </c>
      <c r="C892" s="23"/>
      <c r="D892" s="34" t="s">
        <v>780</v>
      </c>
      <c r="E892" s="124"/>
      <c r="F892" s="47" t="s">
        <v>584</v>
      </c>
      <c r="G892" s="153">
        <v>9785912827280</v>
      </c>
      <c r="H892" s="63">
        <v>60</v>
      </c>
      <c r="I892" s="68">
        <f t="shared" si="431"/>
        <v>30</v>
      </c>
      <c r="J892" s="74" t="s">
        <v>628</v>
      </c>
      <c r="K892" s="4" t="s">
        <v>637</v>
      </c>
      <c r="L892" s="90"/>
      <c r="M892" s="98">
        <f t="shared" si="435"/>
        <v>0</v>
      </c>
      <c r="N892" s="51">
        <f t="shared" si="432"/>
        <v>0</v>
      </c>
      <c r="O892" s="51">
        <v>4903000000</v>
      </c>
      <c r="P892" s="51" t="e">
        <f t="shared" si="433"/>
        <v>#VALUE!</v>
      </c>
      <c r="Q892" s="215" t="e">
        <f t="shared" si="434"/>
        <v>#VALUE!</v>
      </c>
      <c r="S892" s="51"/>
      <c r="T892" s="51"/>
    </row>
    <row r="893" spans="1:20" s="2" customFormat="1" ht="111.75" customHeight="1" x14ac:dyDescent="0.25">
      <c r="A893" s="120">
        <f t="shared" si="436"/>
        <v>20</v>
      </c>
      <c r="B893" s="16" t="s">
        <v>768</v>
      </c>
      <c r="C893" s="23"/>
      <c r="D893" s="34" t="s">
        <v>526</v>
      </c>
      <c r="E893" s="122"/>
      <c r="F893" s="47" t="s">
        <v>584</v>
      </c>
      <c r="G893" s="105">
        <v>9785912825743</v>
      </c>
      <c r="H893" s="63">
        <v>60</v>
      </c>
      <c r="I893" s="68">
        <f t="shared" si="431"/>
        <v>30</v>
      </c>
      <c r="J893" s="74" t="s">
        <v>628</v>
      </c>
      <c r="K893" s="4" t="s">
        <v>637</v>
      </c>
      <c r="L893" s="90"/>
      <c r="M893" s="98">
        <f t="shared" si="435"/>
        <v>0</v>
      </c>
      <c r="N893" s="51">
        <f t="shared" si="432"/>
        <v>0</v>
      </c>
      <c r="O893" s="51">
        <v>4903000000</v>
      </c>
      <c r="P893" s="51" t="e">
        <f t="shared" si="433"/>
        <v>#VALUE!</v>
      </c>
      <c r="Q893" s="215" t="e">
        <f t="shared" si="434"/>
        <v>#VALUE!</v>
      </c>
      <c r="S893" s="51"/>
      <c r="T893" s="51"/>
    </row>
    <row r="894" spans="1:20" s="2" customFormat="1" ht="111.75" customHeight="1" x14ac:dyDescent="0.25">
      <c r="A894" s="120">
        <f t="shared" si="436"/>
        <v>21</v>
      </c>
      <c r="B894" s="16" t="s">
        <v>768</v>
      </c>
      <c r="C894" s="23"/>
      <c r="D894" s="34" t="s">
        <v>781</v>
      </c>
      <c r="E894" s="27"/>
      <c r="F894" s="47" t="s">
        <v>584</v>
      </c>
      <c r="G894" s="153">
        <v>9785912825323</v>
      </c>
      <c r="H894" s="63">
        <v>60</v>
      </c>
      <c r="I894" s="68">
        <f t="shared" si="431"/>
        <v>30</v>
      </c>
      <c r="J894" s="74" t="s">
        <v>628</v>
      </c>
      <c r="K894" s="4" t="s">
        <v>637</v>
      </c>
      <c r="L894" s="90"/>
      <c r="M894" s="98">
        <f t="shared" si="435"/>
        <v>0</v>
      </c>
      <c r="N894" s="51">
        <f t="shared" si="432"/>
        <v>0</v>
      </c>
      <c r="O894" s="51">
        <v>4903000000</v>
      </c>
      <c r="P894" s="51" t="e">
        <f t="shared" si="433"/>
        <v>#VALUE!</v>
      </c>
      <c r="Q894" s="215" t="e">
        <f t="shared" si="434"/>
        <v>#VALUE!</v>
      </c>
      <c r="S894" s="51"/>
      <c r="T894" s="51"/>
    </row>
    <row r="895" spans="1:20" s="2" customFormat="1" ht="111.75" customHeight="1" x14ac:dyDescent="0.25">
      <c r="A895" s="120">
        <f t="shared" si="436"/>
        <v>22</v>
      </c>
      <c r="B895" s="16" t="s">
        <v>768</v>
      </c>
      <c r="C895" s="23"/>
      <c r="D895" s="34" t="s">
        <v>782</v>
      </c>
      <c r="E895" s="46"/>
      <c r="F895" s="47" t="s">
        <v>613</v>
      </c>
      <c r="G895" s="153">
        <v>9785912821226</v>
      </c>
      <c r="H895" s="63">
        <v>60</v>
      </c>
      <c r="I895" s="68">
        <f t="shared" si="431"/>
        <v>30</v>
      </c>
      <c r="J895" s="74" t="s">
        <v>628</v>
      </c>
      <c r="K895" s="4" t="s">
        <v>783</v>
      </c>
      <c r="L895" s="90"/>
      <c r="M895" s="98">
        <f t="shared" si="435"/>
        <v>0</v>
      </c>
      <c r="N895" s="51">
        <f t="shared" si="432"/>
        <v>0</v>
      </c>
      <c r="O895" s="51">
        <v>4903000000</v>
      </c>
      <c r="P895" s="51" t="e">
        <f t="shared" si="433"/>
        <v>#VALUE!</v>
      </c>
      <c r="Q895" s="215" t="e">
        <f t="shared" si="434"/>
        <v>#VALUE!</v>
      </c>
      <c r="S895" s="51"/>
      <c r="T895" s="51"/>
    </row>
    <row r="896" spans="1:20" s="2" customFormat="1" ht="111.75" customHeight="1" x14ac:dyDescent="0.25">
      <c r="A896" s="120">
        <f t="shared" si="436"/>
        <v>23</v>
      </c>
      <c r="B896" s="16" t="s">
        <v>768</v>
      </c>
      <c r="C896" s="23"/>
      <c r="D896" s="34" t="s">
        <v>417</v>
      </c>
      <c r="E896" s="121"/>
      <c r="F896" s="47" t="s">
        <v>578</v>
      </c>
      <c r="G896" s="153">
        <v>9785000335628</v>
      </c>
      <c r="H896" s="63">
        <v>60</v>
      </c>
      <c r="I896" s="68">
        <f t="shared" si="431"/>
        <v>30</v>
      </c>
      <c r="J896" s="74" t="s">
        <v>628</v>
      </c>
      <c r="K896" s="4" t="s">
        <v>637</v>
      </c>
      <c r="L896" s="90"/>
      <c r="M896" s="98">
        <f t="shared" si="435"/>
        <v>0</v>
      </c>
      <c r="N896" s="51">
        <f t="shared" si="432"/>
        <v>0</v>
      </c>
      <c r="O896" s="51">
        <v>4903000000</v>
      </c>
      <c r="P896" s="51" t="e">
        <f t="shared" si="433"/>
        <v>#VALUE!</v>
      </c>
      <c r="Q896" s="215" t="e">
        <f t="shared" si="434"/>
        <v>#VALUE!</v>
      </c>
      <c r="S896" s="51"/>
      <c r="T896" s="51"/>
    </row>
    <row r="897" spans="1:20" s="2" customFormat="1" ht="111.75" customHeight="1" x14ac:dyDescent="0.25">
      <c r="A897" s="120">
        <f t="shared" si="436"/>
        <v>24</v>
      </c>
      <c r="B897" s="16" t="s">
        <v>768</v>
      </c>
      <c r="C897" s="23"/>
      <c r="D897" s="34" t="s">
        <v>784</v>
      </c>
      <c r="E897" s="123"/>
      <c r="F897" s="47" t="s">
        <v>785</v>
      </c>
      <c r="G897" s="153">
        <v>9785912821998</v>
      </c>
      <c r="H897" s="63">
        <v>60</v>
      </c>
      <c r="I897" s="68">
        <f t="shared" si="431"/>
        <v>30</v>
      </c>
      <c r="J897" s="74" t="s">
        <v>628</v>
      </c>
      <c r="K897" s="4" t="s">
        <v>783</v>
      </c>
      <c r="L897" s="90"/>
      <c r="M897" s="98">
        <f t="shared" si="435"/>
        <v>0</v>
      </c>
      <c r="N897" s="51">
        <f t="shared" si="432"/>
        <v>0</v>
      </c>
      <c r="O897" s="51">
        <v>4903000000</v>
      </c>
      <c r="P897" s="51" t="e">
        <f t="shared" si="433"/>
        <v>#VALUE!</v>
      </c>
      <c r="Q897" s="215" t="e">
        <f t="shared" si="434"/>
        <v>#VALUE!</v>
      </c>
      <c r="S897" s="51"/>
      <c r="T897" s="51"/>
    </row>
    <row r="898" spans="1:20" s="2" customFormat="1" ht="67.900000000000006" customHeight="1" x14ac:dyDescent="0.25">
      <c r="A898" s="237" t="s">
        <v>972</v>
      </c>
      <c r="B898" s="238"/>
      <c r="C898" s="238"/>
      <c r="D898" s="238"/>
      <c r="E898" s="108"/>
      <c r="F898" s="239" t="s">
        <v>998</v>
      </c>
      <c r="G898" s="239"/>
      <c r="H898" s="239"/>
      <c r="I898" s="239"/>
      <c r="J898" s="239"/>
      <c r="K898" s="240"/>
      <c r="L898" s="94"/>
      <c r="M898" s="98"/>
      <c r="N898" s="51"/>
      <c r="O898" s="51"/>
      <c r="P898" s="51"/>
      <c r="Q898" s="51"/>
      <c r="S898" s="51"/>
      <c r="T898" s="51"/>
    </row>
    <row r="899" spans="1:20" s="2" customFormat="1" ht="111.75" customHeight="1" x14ac:dyDescent="0.25">
      <c r="A899" s="5">
        <v>1</v>
      </c>
      <c r="B899" s="13"/>
      <c r="C899" s="26"/>
      <c r="D899" s="37" t="s">
        <v>403</v>
      </c>
      <c r="E899" s="27"/>
      <c r="F899" s="47" t="s">
        <v>578</v>
      </c>
      <c r="G899" s="105">
        <v>9785912821394</v>
      </c>
      <c r="H899" s="63">
        <v>90</v>
      </c>
      <c r="I899" s="68">
        <f t="shared" ref="I899:I917" si="443">ROUND((100-$L$4)/100*H899,1)</f>
        <v>45</v>
      </c>
      <c r="J899" s="74" t="s">
        <v>721</v>
      </c>
      <c r="K899" s="85">
        <v>48</v>
      </c>
      <c r="L899" s="90"/>
      <c r="M899" s="98">
        <f t="shared" ref="M899:M903" si="444">L899*I899</f>
        <v>0</v>
      </c>
      <c r="N899" s="51">
        <f t="shared" ref="N899:N903" si="445">L899*4.85/48</f>
        <v>0</v>
      </c>
      <c r="O899" s="51">
        <v>4903000000</v>
      </c>
      <c r="P899" s="51">
        <f>TRUNC(L899/K899,0)*K899</f>
        <v>0</v>
      </c>
      <c r="Q899" s="215">
        <f>L899-P899</f>
        <v>0</v>
      </c>
      <c r="S899" s="51"/>
      <c r="T899" s="51"/>
    </row>
    <row r="900" spans="1:20" s="2" customFormat="1" ht="111.75" customHeight="1" x14ac:dyDescent="0.25">
      <c r="A900" s="5">
        <f>A899+1</f>
        <v>2</v>
      </c>
      <c r="B900" s="13"/>
      <c r="C900" s="26"/>
      <c r="D900" s="37" t="s">
        <v>413</v>
      </c>
      <c r="E900" s="29"/>
      <c r="F900" s="47" t="s">
        <v>578</v>
      </c>
      <c r="G900" s="105">
        <v>9785912824906</v>
      </c>
      <c r="H900" s="63">
        <v>90</v>
      </c>
      <c r="I900" s="68">
        <f t="shared" si="443"/>
        <v>45</v>
      </c>
      <c r="J900" s="74" t="s">
        <v>721</v>
      </c>
      <c r="K900" s="85">
        <v>48</v>
      </c>
      <c r="L900" s="90"/>
      <c r="M900" s="98">
        <f t="shared" si="444"/>
        <v>0</v>
      </c>
      <c r="N900" s="51">
        <f t="shared" si="445"/>
        <v>0</v>
      </c>
      <c r="O900" s="51">
        <v>4903000000</v>
      </c>
      <c r="P900" s="51">
        <f>TRUNC(L900/K900,0)*K900</f>
        <v>0</v>
      </c>
      <c r="Q900" s="215">
        <f>L900-P900</f>
        <v>0</v>
      </c>
      <c r="S900" s="51"/>
      <c r="T900" s="51"/>
    </row>
    <row r="901" spans="1:20" s="2" customFormat="1" ht="111.75" customHeight="1" x14ac:dyDescent="0.25">
      <c r="A901" s="5">
        <f t="shared" ref="A901:A935" si="446">A900+1</f>
        <v>3</v>
      </c>
      <c r="B901" s="13"/>
      <c r="C901" s="23"/>
      <c r="D901" s="37" t="s">
        <v>527</v>
      </c>
      <c r="E901" s="22"/>
      <c r="F901" s="47" t="s">
        <v>578</v>
      </c>
      <c r="G901" s="105">
        <v>9785912827754</v>
      </c>
      <c r="H901" s="63">
        <v>90</v>
      </c>
      <c r="I901" s="68">
        <f t="shared" si="443"/>
        <v>45</v>
      </c>
      <c r="J901" s="74" t="s">
        <v>721</v>
      </c>
      <c r="K901" s="85">
        <v>48</v>
      </c>
      <c r="L901" s="90"/>
      <c r="M901" s="98">
        <f t="shared" si="444"/>
        <v>0</v>
      </c>
      <c r="N901" s="51">
        <f t="shared" si="445"/>
        <v>0</v>
      </c>
      <c r="O901" s="51">
        <v>4903000000</v>
      </c>
      <c r="P901" s="51">
        <f t="shared" ref="P901:P935" si="447">TRUNC(L901/K901,0)*K901</f>
        <v>0</v>
      </c>
      <c r="Q901" s="215">
        <f t="shared" ref="Q901:Q935" si="448">L901-P901</f>
        <v>0</v>
      </c>
      <c r="S901" s="51"/>
      <c r="T901" s="51"/>
    </row>
    <row r="902" spans="1:20" s="2" customFormat="1" ht="111.75" customHeight="1" x14ac:dyDescent="0.25">
      <c r="A902" s="5">
        <f t="shared" si="446"/>
        <v>4</v>
      </c>
      <c r="B902" s="13"/>
      <c r="C902" s="26"/>
      <c r="D902" s="37" t="s">
        <v>437</v>
      </c>
      <c r="E902" s="27"/>
      <c r="F902" s="47" t="s">
        <v>578</v>
      </c>
      <c r="G902" s="105">
        <v>9785912824074</v>
      </c>
      <c r="H902" s="63">
        <v>90</v>
      </c>
      <c r="I902" s="68">
        <f t="shared" si="443"/>
        <v>45</v>
      </c>
      <c r="J902" s="74" t="s">
        <v>721</v>
      </c>
      <c r="K902" s="85">
        <v>48</v>
      </c>
      <c r="L902" s="90"/>
      <c r="M902" s="98">
        <f t="shared" si="444"/>
        <v>0</v>
      </c>
      <c r="N902" s="51">
        <f t="shared" si="445"/>
        <v>0</v>
      </c>
      <c r="O902" s="51">
        <v>4903000000</v>
      </c>
      <c r="P902" s="51">
        <f t="shared" si="447"/>
        <v>0</v>
      </c>
      <c r="Q902" s="215">
        <f t="shared" si="448"/>
        <v>0</v>
      </c>
      <c r="S902" s="51"/>
      <c r="T902" s="51"/>
    </row>
    <row r="903" spans="1:20" s="2" customFormat="1" ht="111.75" customHeight="1" x14ac:dyDescent="0.25">
      <c r="A903" s="5">
        <f t="shared" si="446"/>
        <v>5</v>
      </c>
      <c r="B903" s="13"/>
      <c r="C903" s="23"/>
      <c r="D903" s="37" t="s">
        <v>528</v>
      </c>
      <c r="E903" s="45"/>
      <c r="F903" s="47" t="s">
        <v>578</v>
      </c>
      <c r="G903" s="105">
        <v>9785912827785</v>
      </c>
      <c r="H903" s="63">
        <v>90</v>
      </c>
      <c r="I903" s="68">
        <f t="shared" si="443"/>
        <v>45</v>
      </c>
      <c r="J903" s="74" t="s">
        <v>721</v>
      </c>
      <c r="K903" s="85">
        <v>48</v>
      </c>
      <c r="L903" s="90"/>
      <c r="M903" s="98">
        <f t="shared" si="444"/>
        <v>0</v>
      </c>
      <c r="N903" s="51">
        <f t="shared" si="445"/>
        <v>0</v>
      </c>
      <c r="O903" s="51">
        <v>4903000000</v>
      </c>
      <c r="P903" s="51">
        <f t="shared" si="447"/>
        <v>0</v>
      </c>
      <c r="Q903" s="215">
        <f t="shared" si="448"/>
        <v>0</v>
      </c>
      <c r="S903" s="51"/>
      <c r="T903" s="51"/>
    </row>
    <row r="904" spans="1:20" s="2" customFormat="1" ht="111.75" customHeight="1" x14ac:dyDescent="0.25">
      <c r="A904" s="5">
        <f t="shared" si="446"/>
        <v>6</v>
      </c>
      <c r="B904" s="13" t="s">
        <v>27</v>
      </c>
      <c r="C904" s="23"/>
      <c r="D904" s="37" t="s">
        <v>402</v>
      </c>
      <c r="E904" s="27"/>
      <c r="F904" s="47" t="s">
        <v>580</v>
      </c>
      <c r="G904" s="153">
        <v>9785912825224</v>
      </c>
      <c r="H904" s="63">
        <v>90</v>
      </c>
      <c r="I904" s="68">
        <f t="shared" si="443"/>
        <v>45</v>
      </c>
      <c r="J904" s="74" t="s">
        <v>722</v>
      </c>
      <c r="K904" s="85">
        <v>48</v>
      </c>
      <c r="L904" s="110"/>
      <c r="M904" s="98">
        <f t="shared" ref="M904:M917" si="449">I904*L904</f>
        <v>0</v>
      </c>
      <c r="N904" s="51">
        <f t="shared" ref="N904:N908" si="450">L904*4.32/48</f>
        <v>0</v>
      </c>
      <c r="O904" s="51">
        <v>4903000000</v>
      </c>
      <c r="P904" s="51">
        <f t="shared" si="447"/>
        <v>0</v>
      </c>
      <c r="Q904" s="215">
        <f t="shared" si="448"/>
        <v>0</v>
      </c>
      <c r="S904" s="51"/>
      <c r="T904" s="51"/>
    </row>
    <row r="905" spans="1:20" s="2" customFormat="1" ht="111.75" customHeight="1" x14ac:dyDescent="0.25">
      <c r="A905" s="5">
        <f t="shared" si="446"/>
        <v>7</v>
      </c>
      <c r="B905" s="13" t="s">
        <v>27</v>
      </c>
      <c r="C905" s="23"/>
      <c r="D905" s="37" t="s">
        <v>405</v>
      </c>
      <c r="E905" s="27"/>
      <c r="F905" s="47" t="s">
        <v>578</v>
      </c>
      <c r="G905" s="159">
        <v>9785912828935</v>
      </c>
      <c r="H905" s="63">
        <v>90</v>
      </c>
      <c r="I905" s="68">
        <f t="shared" si="443"/>
        <v>45</v>
      </c>
      <c r="J905" s="75" t="s">
        <v>722</v>
      </c>
      <c r="K905" s="85">
        <v>48</v>
      </c>
      <c r="L905" s="110"/>
      <c r="M905" s="98">
        <f t="shared" si="449"/>
        <v>0</v>
      </c>
      <c r="N905" s="51">
        <f t="shared" si="450"/>
        <v>0</v>
      </c>
      <c r="O905" s="51">
        <v>4903000000</v>
      </c>
      <c r="P905" s="51">
        <f t="shared" si="447"/>
        <v>0</v>
      </c>
      <c r="Q905" s="215">
        <f t="shared" si="448"/>
        <v>0</v>
      </c>
      <c r="S905" s="51"/>
      <c r="T905" s="51"/>
    </row>
    <row r="906" spans="1:20" s="2" customFormat="1" ht="111.75" customHeight="1" x14ac:dyDescent="0.25">
      <c r="A906" s="5">
        <f t="shared" si="446"/>
        <v>8</v>
      </c>
      <c r="B906" s="13"/>
      <c r="C906" s="26"/>
      <c r="D906" s="37" t="s">
        <v>406</v>
      </c>
      <c r="E906" s="44"/>
      <c r="F906" s="47" t="s">
        <v>580</v>
      </c>
      <c r="G906" s="160">
        <v>9785912820700</v>
      </c>
      <c r="H906" s="63">
        <v>90</v>
      </c>
      <c r="I906" s="68">
        <f t="shared" si="443"/>
        <v>45</v>
      </c>
      <c r="J906" s="75" t="s">
        <v>722</v>
      </c>
      <c r="K906" s="85">
        <v>48</v>
      </c>
      <c r="L906" s="110"/>
      <c r="M906" s="98">
        <f t="shared" si="449"/>
        <v>0</v>
      </c>
      <c r="N906" s="51">
        <f t="shared" si="450"/>
        <v>0</v>
      </c>
      <c r="O906" s="51">
        <v>4903000000</v>
      </c>
      <c r="P906" s="51">
        <f t="shared" si="447"/>
        <v>0</v>
      </c>
      <c r="Q906" s="215">
        <f t="shared" si="448"/>
        <v>0</v>
      </c>
      <c r="S906" s="51"/>
      <c r="T906" s="51"/>
    </row>
    <row r="907" spans="1:20" s="2" customFormat="1" ht="111.75" customHeight="1" x14ac:dyDescent="0.25">
      <c r="A907" s="5">
        <f t="shared" si="446"/>
        <v>9</v>
      </c>
      <c r="B907" s="13" t="s">
        <v>27</v>
      </c>
      <c r="C907" s="23"/>
      <c r="D907" s="37" t="s">
        <v>409</v>
      </c>
      <c r="E907" s="46"/>
      <c r="F907" s="47" t="s">
        <v>581</v>
      </c>
      <c r="G907" s="153">
        <v>9785912829079</v>
      </c>
      <c r="H907" s="63">
        <v>90</v>
      </c>
      <c r="I907" s="68">
        <f t="shared" si="443"/>
        <v>45</v>
      </c>
      <c r="J907" s="75" t="s">
        <v>722</v>
      </c>
      <c r="K907" s="85">
        <v>48</v>
      </c>
      <c r="L907" s="110"/>
      <c r="M907" s="98">
        <f t="shared" si="449"/>
        <v>0</v>
      </c>
      <c r="N907" s="51">
        <f t="shared" si="450"/>
        <v>0</v>
      </c>
      <c r="O907" s="51">
        <v>4903000000</v>
      </c>
      <c r="P907" s="51">
        <f t="shared" si="447"/>
        <v>0</v>
      </c>
      <c r="Q907" s="215">
        <f t="shared" si="448"/>
        <v>0</v>
      </c>
      <c r="S907" s="51"/>
      <c r="T907" s="51"/>
    </row>
    <row r="908" spans="1:20" s="2" customFormat="1" ht="111.75" customHeight="1" x14ac:dyDescent="0.25">
      <c r="A908" s="5">
        <f t="shared" si="446"/>
        <v>10</v>
      </c>
      <c r="B908" s="13" t="s">
        <v>27</v>
      </c>
      <c r="C908" s="23"/>
      <c r="D908" s="37" t="s">
        <v>529</v>
      </c>
      <c r="E908" s="46"/>
      <c r="F908" s="47" t="s">
        <v>580</v>
      </c>
      <c r="G908" s="153">
        <v>9785912825248</v>
      </c>
      <c r="H908" s="63">
        <v>90</v>
      </c>
      <c r="I908" s="68">
        <f t="shared" si="443"/>
        <v>45</v>
      </c>
      <c r="J908" s="75" t="s">
        <v>722</v>
      </c>
      <c r="K908" s="85">
        <v>48</v>
      </c>
      <c r="L908" s="110"/>
      <c r="M908" s="98">
        <f t="shared" si="449"/>
        <v>0</v>
      </c>
      <c r="N908" s="51">
        <f t="shared" si="450"/>
        <v>0</v>
      </c>
      <c r="O908" s="51">
        <v>4903000000</v>
      </c>
      <c r="P908" s="51">
        <f t="shared" si="447"/>
        <v>0</v>
      </c>
      <c r="Q908" s="215">
        <f t="shared" si="448"/>
        <v>0</v>
      </c>
      <c r="S908" s="51"/>
      <c r="T908" s="51"/>
    </row>
    <row r="909" spans="1:20" s="2" customFormat="1" ht="111.75" customHeight="1" x14ac:dyDescent="0.25">
      <c r="A909" s="5">
        <f t="shared" si="446"/>
        <v>11</v>
      </c>
      <c r="B909" s="13"/>
      <c r="C909" s="23"/>
      <c r="D909" s="37" t="s">
        <v>459</v>
      </c>
      <c r="E909" s="27"/>
      <c r="F909" s="47" t="s">
        <v>578</v>
      </c>
      <c r="G909" s="153">
        <v>9785912824944</v>
      </c>
      <c r="H909" s="63">
        <v>90</v>
      </c>
      <c r="I909" s="68">
        <f t="shared" si="443"/>
        <v>45</v>
      </c>
      <c r="J909" s="75" t="s">
        <v>722</v>
      </c>
      <c r="K909" s="85">
        <v>48</v>
      </c>
      <c r="L909" s="110"/>
      <c r="M909" s="98">
        <f t="shared" si="449"/>
        <v>0</v>
      </c>
      <c r="N909" s="51">
        <f>L909*4.85/48</f>
        <v>0</v>
      </c>
      <c r="O909" s="51">
        <v>4903000000</v>
      </c>
      <c r="P909" s="51">
        <f t="shared" si="447"/>
        <v>0</v>
      </c>
      <c r="Q909" s="215">
        <f t="shared" si="448"/>
        <v>0</v>
      </c>
      <c r="S909" s="51"/>
      <c r="T909" s="51"/>
    </row>
    <row r="910" spans="1:20" s="2" customFormat="1" ht="111.75" customHeight="1" x14ac:dyDescent="0.25">
      <c r="A910" s="5">
        <f t="shared" si="446"/>
        <v>12</v>
      </c>
      <c r="B910" s="13" t="s">
        <v>27</v>
      </c>
      <c r="C910" s="23"/>
      <c r="D910" s="37" t="s">
        <v>414</v>
      </c>
      <c r="E910" s="46"/>
      <c r="F910" s="47" t="s">
        <v>578</v>
      </c>
      <c r="G910" s="105">
        <v>9785912826467</v>
      </c>
      <c r="H910" s="63">
        <v>90</v>
      </c>
      <c r="I910" s="68">
        <f t="shared" si="443"/>
        <v>45</v>
      </c>
      <c r="J910" s="75" t="s">
        <v>722</v>
      </c>
      <c r="K910" s="85">
        <v>48</v>
      </c>
      <c r="L910" s="110"/>
      <c r="M910" s="98">
        <f t="shared" si="449"/>
        <v>0</v>
      </c>
      <c r="N910" s="51">
        <f>L910*4.85/48</f>
        <v>0</v>
      </c>
      <c r="O910" s="51">
        <v>4903000000</v>
      </c>
      <c r="P910" s="51">
        <f t="shared" si="447"/>
        <v>0</v>
      </c>
      <c r="Q910" s="215">
        <f t="shared" si="448"/>
        <v>0</v>
      </c>
      <c r="S910" s="51"/>
      <c r="T910" s="51"/>
    </row>
    <row r="911" spans="1:20" s="2" customFormat="1" ht="111.75" customHeight="1" x14ac:dyDescent="0.25">
      <c r="A911" s="5">
        <f t="shared" si="446"/>
        <v>13</v>
      </c>
      <c r="B911" s="13"/>
      <c r="C911" s="26"/>
      <c r="D911" s="37" t="s">
        <v>416</v>
      </c>
      <c r="E911" s="27"/>
      <c r="F911" s="47" t="s">
        <v>578</v>
      </c>
      <c r="G911" s="105">
        <v>9785912821370</v>
      </c>
      <c r="H911" s="63">
        <v>90</v>
      </c>
      <c r="I911" s="68">
        <f t="shared" si="443"/>
        <v>45</v>
      </c>
      <c r="J911" s="75" t="s">
        <v>722</v>
      </c>
      <c r="K911" s="85">
        <v>48</v>
      </c>
      <c r="L911" s="110"/>
      <c r="M911" s="98">
        <f t="shared" si="449"/>
        <v>0</v>
      </c>
      <c r="N911" s="51">
        <f t="shared" ref="N911:N917" si="451">L911*4.32/48</f>
        <v>0</v>
      </c>
      <c r="O911" s="51">
        <v>4903000000</v>
      </c>
      <c r="P911" s="51">
        <f t="shared" si="447"/>
        <v>0</v>
      </c>
      <c r="Q911" s="215">
        <f t="shared" si="448"/>
        <v>0</v>
      </c>
      <c r="S911" s="51"/>
      <c r="T911" s="51"/>
    </row>
    <row r="912" spans="1:20" s="2" customFormat="1" ht="111.75" customHeight="1" x14ac:dyDescent="0.25">
      <c r="A912" s="5">
        <f t="shared" si="446"/>
        <v>14</v>
      </c>
      <c r="B912" s="13"/>
      <c r="C912" s="26"/>
      <c r="D912" s="37" t="s">
        <v>530</v>
      </c>
      <c r="E912" s="27"/>
      <c r="F912" s="47" t="s">
        <v>580</v>
      </c>
      <c r="G912" s="105">
        <v>9785912823909</v>
      </c>
      <c r="H912" s="63">
        <v>90</v>
      </c>
      <c r="I912" s="68">
        <f t="shared" si="443"/>
        <v>45</v>
      </c>
      <c r="J912" s="75" t="s">
        <v>722</v>
      </c>
      <c r="K912" s="85">
        <v>48</v>
      </c>
      <c r="L912" s="110"/>
      <c r="M912" s="98">
        <f t="shared" si="449"/>
        <v>0</v>
      </c>
      <c r="N912" s="51">
        <f t="shared" si="451"/>
        <v>0</v>
      </c>
      <c r="O912" s="51">
        <v>4903000000</v>
      </c>
      <c r="P912" s="51">
        <f t="shared" si="447"/>
        <v>0</v>
      </c>
      <c r="Q912" s="215">
        <f t="shared" si="448"/>
        <v>0</v>
      </c>
      <c r="S912" s="51"/>
      <c r="T912" s="51"/>
    </row>
    <row r="913" spans="1:20" s="2" customFormat="1" ht="111.75" customHeight="1" x14ac:dyDescent="0.25">
      <c r="A913" s="5"/>
      <c r="B913" s="13"/>
      <c r="C913" s="26"/>
      <c r="D913" s="37" t="s">
        <v>438</v>
      </c>
      <c r="E913" s="27"/>
      <c r="F913" s="47"/>
      <c r="G913" s="105">
        <v>9785912821066</v>
      </c>
      <c r="H913" s="63">
        <v>90</v>
      </c>
      <c r="I913" s="68">
        <f t="shared" ref="I913" si="452">ROUND((100-$L$4)/100*H913,1)</f>
        <v>45</v>
      </c>
      <c r="J913" s="75"/>
      <c r="K913" s="85">
        <v>48</v>
      </c>
      <c r="L913" s="110"/>
      <c r="M913" s="98">
        <f t="shared" ref="M913" si="453">I913*L913</f>
        <v>0</v>
      </c>
      <c r="N913" s="51">
        <f>L913*4.85/48</f>
        <v>0</v>
      </c>
      <c r="O913" s="51">
        <v>4903000000</v>
      </c>
      <c r="P913" s="51">
        <f t="shared" si="447"/>
        <v>0</v>
      </c>
      <c r="Q913" s="215">
        <f t="shared" si="448"/>
        <v>0</v>
      </c>
      <c r="S913" s="51"/>
      <c r="T913" s="51"/>
    </row>
    <row r="914" spans="1:20" s="2" customFormat="1" ht="111.75" customHeight="1" x14ac:dyDescent="0.25">
      <c r="A914" s="5">
        <f>A912+1</f>
        <v>15</v>
      </c>
      <c r="B914" s="13" t="s">
        <v>27</v>
      </c>
      <c r="C914" s="23"/>
      <c r="D914" s="37" t="s">
        <v>420</v>
      </c>
      <c r="E914" s="27"/>
      <c r="F914" s="47" t="s">
        <v>578</v>
      </c>
      <c r="G914" s="105">
        <v>9785912823138</v>
      </c>
      <c r="H914" s="63">
        <v>90</v>
      </c>
      <c r="I914" s="68">
        <f t="shared" si="443"/>
        <v>45</v>
      </c>
      <c r="J914" s="75" t="s">
        <v>722</v>
      </c>
      <c r="K914" s="85">
        <v>48</v>
      </c>
      <c r="L914" s="110"/>
      <c r="M914" s="98">
        <f t="shared" si="449"/>
        <v>0</v>
      </c>
      <c r="N914" s="51">
        <f t="shared" si="451"/>
        <v>0</v>
      </c>
      <c r="O914" s="51">
        <v>4903000000</v>
      </c>
      <c r="P914" s="51">
        <f t="shared" si="447"/>
        <v>0</v>
      </c>
      <c r="Q914" s="215">
        <f t="shared" si="448"/>
        <v>0</v>
      </c>
      <c r="S914" s="51"/>
      <c r="T914" s="51"/>
    </row>
    <row r="915" spans="1:20" s="2" customFormat="1" ht="111.75" customHeight="1" x14ac:dyDescent="0.25">
      <c r="A915" s="5">
        <f t="shared" si="446"/>
        <v>16</v>
      </c>
      <c r="B915" s="13" t="s">
        <v>27</v>
      </c>
      <c r="C915" s="23"/>
      <c r="D915" s="37" t="s">
        <v>531</v>
      </c>
      <c r="E915" s="27"/>
      <c r="F915" s="47" t="s">
        <v>581</v>
      </c>
      <c r="G915" s="153">
        <v>9785912828973</v>
      </c>
      <c r="H915" s="63">
        <v>90</v>
      </c>
      <c r="I915" s="68">
        <f t="shared" si="443"/>
        <v>45</v>
      </c>
      <c r="J915" s="75" t="s">
        <v>722</v>
      </c>
      <c r="K915" s="85">
        <v>48</v>
      </c>
      <c r="L915" s="110"/>
      <c r="M915" s="98">
        <f t="shared" si="449"/>
        <v>0</v>
      </c>
      <c r="N915" s="51">
        <f t="shared" si="451"/>
        <v>0</v>
      </c>
      <c r="O915" s="51">
        <v>4903000000</v>
      </c>
      <c r="P915" s="51">
        <f t="shared" si="447"/>
        <v>0</v>
      </c>
      <c r="Q915" s="215">
        <f t="shared" si="448"/>
        <v>0</v>
      </c>
      <c r="S915" s="51"/>
      <c r="T915" s="51"/>
    </row>
    <row r="916" spans="1:20" s="2" customFormat="1" ht="111.75" customHeight="1" x14ac:dyDescent="0.25">
      <c r="A916" s="5">
        <f t="shared" si="446"/>
        <v>17</v>
      </c>
      <c r="B916" s="13" t="s">
        <v>27</v>
      </c>
      <c r="C916" s="23"/>
      <c r="D916" s="37" t="s">
        <v>441</v>
      </c>
      <c r="E916" s="27"/>
      <c r="F916" s="47" t="s">
        <v>581</v>
      </c>
      <c r="G916" s="153">
        <v>9785912826085</v>
      </c>
      <c r="H916" s="63">
        <v>90</v>
      </c>
      <c r="I916" s="68">
        <f t="shared" si="443"/>
        <v>45</v>
      </c>
      <c r="J916" s="75" t="s">
        <v>722</v>
      </c>
      <c r="K916" s="85">
        <v>48</v>
      </c>
      <c r="L916" s="110"/>
      <c r="M916" s="98">
        <f t="shared" si="449"/>
        <v>0</v>
      </c>
      <c r="N916" s="51">
        <f t="shared" si="451"/>
        <v>0</v>
      </c>
      <c r="O916" s="51">
        <v>4903000000</v>
      </c>
      <c r="P916" s="51">
        <f t="shared" si="447"/>
        <v>0</v>
      </c>
      <c r="Q916" s="215">
        <f t="shared" si="448"/>
        <v>0</v>
      </c>
      <c r="S916" s="51"/>
      <c r="T916" s="51"/>
    </row>
    <row r="917" spans="1:20" s="2" customFormat="1" ht="111.75" customHeight="1" x14ac:dyDescent="0.25">
      <c r="A917" s="5">
        <f t="shared" si="446"/>
        <v>18</v>
      </c>
      <c r="B917" s="13" t="s">
        <v>27</v>
      </c>
      <c r="C917" s="23"/>
      <c r="D917" s="37" t="s">
        <v>432</v>
      </c>
      <c r="E917" s="27"/>
      <c r="F917" s="47" t="s">
        <v>581</v>
      </c>
      <c r="G917" s="153">
        <v>9785912828980</v>
      </c>
      <c r="H917" s="63">
        <v>90</v>
      </c>
      <c r="I917" s="68">
        <f t="shared" si="443"/>
        <v>45</v>
      </c>
      <c r="J917" s="75" t="s">
        <v>722</v>
      </c>
      <c r="K917" s="85">
        <v>48</v>
      </c>
      <c r="L917" s="110"/>
      <c r="M917" s="98">
        <f t="shared" si="449"/>
        <v>0</v>
      </c>
      <c r="N917" s="51">
        <f t="shared" si="451"/>
        <v>0</v>
      </c>
      <c r="O917" s="51">
        <v>4903000000</v>
      </c>
      <c r="P917" s="51">
        <f t="shared" si="447"/>
        <v>0</v>
      </c>
      <c r="Q917" s="215">
        <f t="shared" si="448"/>
        <v>0</v>
      </c>
      <c r="S917" s="51"/>
      <c r="T917" s="51"/>
    </row>
    <row r="918" spans="1:20" s="2" customFormat="1" ht="111.75" customHeight="1" x14ac:dyDescent="0.25">
      <c r="A918" s="5">
        <f t="shared" si="446"/>
        <v>19</v>
      </c>
      <c r="B918" s="13" t="s">
        <v>28</v>
      </c>
      <c r="C918" s="23"/>
      <c r="D918" s="37" t="s">
        <v>532</v>
      </c>
      <c r="E918" s="45"/>
      <c r="F918" s="47" t="s">
        <v>779</v>
      </c>
      <c r="G918" s="105">
        <v>9785912827778</v>
      </c>
      <c r="H918" s="63">
        <v>90</v>
      </c>
      <c r="I918" s="68">
        <f t="shared" ref="I918:I925" si="454">ROUND((100-$L$4)/100*H918,1)</f>
        <v>45</v>
      </c>
      <c r="J918" s="74" t="s">
        <v>970</v>
      </c>
      <c r="K918" s="85">
        <v>48</v>
      </c>
      <c r="L918" s="90"/>
      <c r="M918" s="98">
        <f>L918*I918</f>
        <v>0</v>
      </c>
      <c r="N918" s="51">
        <f t="shared" ref="N918:N925" si="455">L918*4.85/48</f>
        <v>0</v>
      </c>
      <c r="O918" s="51">
        <v>4903000000</v>
      </c>
      <c r="P918" s="51">
        <f t="shared" si="447"/>
        <v>0</v>
      </c>
      <c r="Q918" s="215">
        <f t="shared" si="448"/>
        <v>0</v>
      </c>
      <c r="S918" s="51"/>
      <c r="T918" s="51"/>
    </row>
    <row r="919" spans="1:20" s="2" customFormat="1" ht="111.75" customHeight="1" x14ac:dyDescent="0.25">
      <c r="A919" s="5">
        <f t="shared" si="446"/>
        <v>20</v>
      </c>
      <c r="B919" s="13" t="s">
        <v>28</v>
      </c>
      <c r="C919" s="23"/>
      <c r="D919" s="37" t="s">
        <v>533</v>
      </c>
      <c r="E919" s="27"/>
      <c r="F919" s="47" t="s">
        <v>612</v>
      </c>
      <c r="G919" s="105">
        <v>9785912827761</v>
      </c>
      <c r="H919" s="63">
        <v>90</v>
      </c>
      <c r="I919" s="68">
        <f>ROUND((100-$L$4)/100*H919,1)</f>
        <v>45</v>
      </c>
      <c r="J919" s="74" t="s">
        <v>970</v>
      </c>
      <c r="K919" s="85">
        <v>48</v>
      </c>
      <c r="L919" s="90"/>
      <c r="M919" s="98">
        <f t="shared" ref="M919:M925" si="456">L919*I919</f>
        <v>0</v>
      </c>
      <c r="N919" s="51">
        <f t="shared" si="455"/>
        <v>0</v>
      </c>
      <c r="O919" s="51">
        <v>4903000000</v>
      </c>
      <c r="P919" s="51">
        <f t="shared" si="447"/>
        <v>0</v>
      </c>
      <c r="Q919" s="215">
        <f t="shared" si="448"/>
        <v>0</v>
      </c>
      <c r="S919" s="51"/>
      <c r="T919" s="51"/>
    </row>
    <row r="920" spans="1:20" s="2" customFormat="1" ht="111.75" customHeight="1" x14ac:dyDescent="0.25">
      <c r="A920" s="5">
        <f t="shared" si="446"/>
        <v>21</v>
      </c>
      <c r="B920" s="13" t="s">
        <v>28</v>
      </c>
      <c r="C920" s="23"/>
      <c r="D920" s="37" t="s">
        <v>502</v>
      </c>
      <c r="E920" s="27"/>
      <c r="F920" s="47" t="s">
        <v>614</v>
      </c>
      <c r="G920" s="105">
        <v>9785912820465</v>
      </c>
      <c r="H920" s="63">
        <v>90</v>
      </c>
      <c r="I920" s="68">
        <f t="shared" si="454"/>
        <v>45</v>
      </c>
      <c r="J920" s="74" t="s">
        <v>970</v>
      </c>
      <c r="K920" s="85">
        <v>48</v>
      </c>
      <c r="L920" s="90"/>
      <c r="M920" s="98">
        <f t="shared" si="456"/>
        <v>0</v>
      </c>
      <c r="N920" s="51">
        <f t="shared" si="455"/>
        <v>0</v>
      </c>
      <c r="O920" s="51">
        <v>4903000000</v>
      </c>
      <c r="P920" s="51">
        <f t="shared" si="447"/>
        <v>0</v>
      </c>
      <c r="Q920" s="215">
        <f t="shared" si="448"/>
        <v>0</v>
      </c>
      <c r="S920" s="51"/>
      <c r="T920" s="51"/>
    </row>
    <row r="921" spans="1:20" s="2" customFormat="1" ht="111.75" customHeight="1" x14ac:dyDescent="0.25">
      <c r="A921" s="5">
        <f t="shared" si="446"/>
        <v>22</v>
      </c>
      <c r="B921" s="13" t="s">
        <v>28</v>
      </c>
      <c r="C921" s="23"/>
      <c r="D921" s="37" t="s">
        <v>534</v>
      </c>
      <c r="E921" s="27"/>
      <c r="F921" s="47" t="s">
        <v>615</v>
      </c>
      <c r="G921" s="105">
        <v>9785912823121</v>
      </c>
      <c r="H921" s="63">
        <v>90</v>
      </c>
      <c r="I921" s="68">
        <f t="shared" si="454"/>
        <v>45</v>
      </c>
      <c r="J921" s="74" t="s">
        <v>970</v>
      </c>
      <c r="K921" s="85">
        <v>48</v>
      </c>
      <c r="L921" s="90"/>
      <c r="M921" s="98">
        <f t="shared" si="456"/>
        <v>0</v>
      </c>
      <c r="N921" s="51">
        <f>L921*4.85/48</f>
        <v>0</v>
      </c>
      <c r="O921" s="51">
        <v>4903000000</v>
      </c>
      <c r="P921" s="51">
        <f t="shared" si="447"/>
        <v>0</v>
      </c>
      <c r="Q921" s="215">
        <f t="shared" si="448"/>
        <v>0</v>
      </c>
      <c r="S921" s="51"/>
      <c r="T921" s="51"/>
    </row>
    <row r="922" spans="1:20" s="2" customFormat="1" ht="111.75" customHeight="1" x14ac:dyDescent="0.25">
      <c r="A922" s="5">
        <f t="shared" si="446"/>
        <v>23</v>
      </c>
      <c r="B922" s="13" t="s">
        <v>28</v>
      </c>
      <c r="C922" s="23"/>
      <c r="D922" s="37" t="s">
        <v>535</v>
      </c>
      <c r="E922" s="44"/>
      <c r="F922" s="47" t="s">
        <v>779</v>
      </c>
      <c r="G922" s="105">
        <v>9785912822384</v>
      </c>
      <c r="H922" s="63">
        <v>90</v>
      </c>
      <c r="I922" s="68">
        <f t="shared" si="454"/>
        <v>45</v>
      </c>
      <c r="J922" s="74" t="s">
        <v>970</v>
      </c>
      <c r="K922" s="85">
        <v>48</v>
      </c>
      <c r="L922" s="90"/>
      <c r="M922" s="98">
        <f t="shared" si="456"/>
        <v>0</v>
      </c>
      <c r="N922" s="51">
        <f t="shared" si="455"/>
        <v>0</v>
      </c>
      <c r="O922" s="51">
        <v>4903000000</v>
      </c>
      <c r="P922" s="51">
        <f t="shared" si="447"/>
        <v>0</v>
      </c>
      <c r="Q922" s="215">
        <f t="shared" si="448"/>
        <v>0</v>
      </c>
      <c r="S922" s="51"/>
      <c r="T922" s="51"/>
    </row>
    <row r="923" spans="1:20" s="2" customFormat="1" ht="111.75" customHeight="1" x14ac:dyDescent="0.25">
      <c r="A923" s="5">
        <f t="shared" si="446"/>
        <v>24</v>
      </c>
      <c r="B923" s="13" t="s">
        <v>28</v>
      </c>
      <c r="C923" s="23"/>
      <c r="D923" s="37" t="s">
        <v>536</v>
      </c>
      <c r="E923" s="27"/>
      <c r="F923" s="47" t="s">
        <v>779</v>
      </c>
      <c r="G923" s="105">
        <v>9785912826498</v>
      </c>
      <c r="H923" s="63">
        <v>90</v>
      </c>
      <c r="I923" s="68">
        <f t="shared" si="454"/>
        <v>45</v>
      </c>
      <c r="J923" s="74" t="s">
        <v>970</v>
      </c>
      <c r="K923" s="85">
        <v>48</v>
      </c>
      <c r="L923" s="90"/>
      <c r="M923" s="98">
        <f t="shared" si="456"/>
        <v>0</v>
      </c>
      <c r="N923" s="51">
        <f t="shared" si="455"/>
        <v>0</v>
      </c>
      <c r="O923" s="51">
        <v>4903000000</v>
      </c>
      <c r="P923" s="51">
        <f t="shared" si="447"/>
        <v>0</v>
      </c>
      <c r="Q923" s="215">
        <f t="shared" si="448"/>
        <v>0</v>
      </c>
      <c r="S923" s="51"/>
      <c r="T923" s="51"/>
    </row>
    <row r="924" spans="1:20" s="2" customFormat="1" ht="111.75" customHeight="1" x14ac:dyDescent="0.25">
      <c r="A924" s="5">
        <f t="shared" si="446"/>
        <v>25</v>
      </c>
      <c r="B924" s="13" t="s">
        <v>28</v>
      </c>
      <c r="C924" s="23"/>
      <c r="D924" s="37" t="s">
        <v>537</v>
      </c>
      <c r="E924" s="27"/>
      <c r="F924" s="47" t="s">
        <v>779</v>
      </c>
      <c r="G924" s="105">
        <v>9785912820991</v>
      </c>
      <c r="H924" s="63">
        <v>90</v>
      </c>
      <c r="I924" s="68">
        <f>ROUND((100-$L$4)/100*H924,1)</f>
        <v>45</v>
      </c>
      <c r="J924" s="74" t="s">
        <v>970</v>
      </c>
      <c r="K924" s="85">
        <v>48</v>
      </c>
      <c r="L924" s="90"/>
      <c r="M924" s="98">
        <f t="shared" si="456"/>
        <v>0</v>
      </c>
      <c r="N924" s="51">
        <f t="shared" si="455"/>
        <v>0</v>
      </c>
      <c r="O924" s="51">
        <v>4903000000</v>
      </c>
      <c r="P924" s="51">
        <f t="shared" si="447"/>
        <v>0</v>
      </c>
      <c r="Q924" s="215">
        <f t="shared" si="448"/>
        <v>0</v>
      </c>
      <c r="S924" s="51"/>
      <c r="T924" s="51"/>
    </row>
    <row r="925" spans="1:20" s="2" customFormat="1" ht="111.75" customHeight="1" x14ac:dyDescent="0.25">
      <c r="A925" s="5">
        <f t="shared" si="446"/>
        <v>26</v>
      </c>
      <c r="B925" s="13" t="s">
        <v>28</v>
      </c>
      <c r="C925" s="23"/>
      <c r="D925" s="37" t="s">
        <v>538</v>
      </c>
      <c r="E925" s="27"/>
      <c r="F925" s="47" t="s">
        <v>612</v>
      </c>
      <c r="G925" s="105">
        <v>9785912827730</v>
      </c>
      <c r="H925" s="63">
        <v>90</v>
      </c>
      <c r="I925" s="68">
        <f t="shared" si="454"/>
        <v>45</v>
      </c>
      <c r="J925" s="74" t="s">
        <v>970</v>
      </c>
      <c r="K925" s="85">
        <v>48</v>
      </c>
      <c r="L925" s="90"/>
      <c r="M925" s="98">
        <f t="shared" si="456"/>
        <v>0</v>
      </c>
      <c r="N925" s="51">
        <f t="shared" si="455"/>
        <v>0</v>
      </c>
      <c r="O925" s="51">
        <v>4903000000</v>
      </c>
      <c r="P925" s="51">
        <f t="shared" si="447"/>
        <v>0</v>
      </c>
      <c r="Q925" s="215">
        <f t="shared" si="448"/>
        <v>0</v>
      </c>
      <c r="S925" s="51"/>
      <c r="T925" s="51"/>
    </row>
    <row r="926" spans="1:20" s="2" customFormat="1" ht="111.75" customHeight="1" x14ac:dyDescent="0.25">
      <c r="A926" s="5">
        <f t="shared" si="446"/>
        <v>27</v>
      </c>
      <c r="B926" s="13" t="s">
        <v>28</v>
      </c>
      <c r="C926" s="23"/>
      <c r="D926" s="37" t="s">
        <v>52</v>
      </c>
      <c r="E926" s="29"/>
      <c r="F926" s="47" t="s">
        <v>600</v>
      </c>
      <c r="G926" s="105">
        <v>9785912828928</v>
      </c>
      <c r="H926" s="63">
        <v>90</v>
      </c>
      <c r="I926" s="68">
        <f t="shared" ref="I926:I935" si="457">ROUND((100-$L$4)/100*H926,1)</f>
        <v>45</v>
      </c>
      <c r="J926" s="74" t="s">
        <v>971</v>
      </c>
      <c r="K926" s="85">
        <v>48</v>
      </c>
      <c r="L926" s="90"/>
      <c r="M926" s="98">
        <f t="shared" ref="M926:M935" si="458">L926*I926</f>
        <v>0</v>
      </c>
      <c r="N926" s="51">
        <f t="shared" ref="N926:N935" si="459">L926*4.32/48</f>
        <v>0</v>
      </c>
      <c r="O926" s="51">
        <v>4903000000</v>
      </c>
      <c r="P926" s="51">
        <f t="shared" si="447"/>
        <v>0</v>
      </c>
      <c r="Q926" s="215">
        <f t="shared" si="448"/>
        <v>0</v>
      </c>
      <c r="S926" s="51"/>
      <c r="T926" s="51"/>
    </row>
    <row r="927" spans="1:20" s="2" customFormat="1" ht="111.75" customHeight="1" x14ac:dyDescent="0.25">
      <c r="A927" s="5">
        <f t="shared" si="446"/>
        <v>28</v>
      </c>
      <c r="B927" s="13" t="s">
        <v>28</v>
      </c>
      <c r="C927" s="23"/>
      <c r="D927" s="37" t="s">
        <v>44</v>
      </c>
      <c r="E927" s="22"/>
      <c r="F927" s="47" t="s">
        <v>779</v>
      </c>
      <c r="G927" s="105">
        <v>9785912822117</v>
      </c>
      <c r="H927" s="63">
        <v>90</v>
      </c>
      <c r="I927" s="68">
        <f t="shared" si="457"/>
        <v>45</v>
      </c>
      <c r="J927" s="74" t="s">
        <v>971</v>
      </c>
      <c r="K927" s="85">
        <v>48</v>
      </c>
      <c r="L927" s="90"/>
      <c r="M927" s="98">
        <f t="shared" si="458"/>
        <v>0</v>
      </c>
      <c r="N927" s="51">
        <f t="shared" si="459"/>
        <v>0</v>
      </c>
      <c r="O927" s="51">
        <v>4903000000</v>
      </c>
      <c r="P927" s="51">
        <f t="shared" si="447"/>
        <v>0</v>
      </c>
      <c r="Q927" s="215">
        <f t="shared" si="448"/>
        <v>0</v>
      </c>
      <c r="S927" s="51"/>
      <c r="T927" s="51"/>
    </row>
    <row r="928" spans="1:20" s="2" customFormat="1" ht="111.75" customHeight="1" x14ac:dyDescent="0.25">
      <c r="A928" s="5">
        <f t="shared" si="446"/>
        <v>29</v>
      </c>
      <c r="B928" s="13" t="s">
        <v>28</v>
      </c>
      <c r="C928" s="23"/>
      <c r="D928" s="37" t="s">
        <v>539</v>
      </c>
      <c r="E928" s="27"/>
      <c r="F928" s="47" t="s">
        <v>584</v>
      </c>
      <c r="G928" s="105">
        <v>9785912822124</v>
      </c>
      <c r="H928" s="63">
        <v>90</v>
      </c>
      <c r="I928" s="68">
        <f t="shared" si="457"/>
        <v>45</v>
      </c>
      <c r="J928" s="74" t="s">
        <v>971</v>
      </c>
      <c r="K928" s="85">
        <v>48</v>
      </c>
      <c r="L928" s="90"/>
      <c r="M928" s="98">
        <f t="shared" si="458"/>
        <v>0</v>
      </c>
      <c r="N928" s="51">
        <f t="shared" si="459"/>
        <v>0</v>
      </c>
      <c r="O928" s="51">
        <v>4903000000</v>
      </c>
      <c r="P928" s="51">
        <f t="shared" si="447"/>
        <v>0</v>
      </c>
      <c r="Q928" s="215">
        <f t="shared" si="448"/>
        <v>0</v>
      </c>
      <c r="S928" s="51"/>
      <c r="T928" s="51"/>
    </row>
    <row r="929" spans="1:20" s="2" customFormat="1" ht="111.75" customHeight="1" x14ac:dyDescent="0.25">
      <c r="A929" s="5">
        <f t="shared" si="446"/>
        <v>30</v>
      </c>
      <c r="B929" s="13" t="s">
        <v>28</v>
      </c>
      <c r="C929" s="23"/>
      <c r="D929" s="37" t="s">
        <v>81</v>
      </c>
      <c r="E929" s="29"/>
      <c r="F929" s="47" t="s">
        <v>584</v>
      </c>
      <c r="G929" s="105">
        <v>9785912824708</v>
      </c>
      <c r="H929" s="63">
        <v>90</v>
      </c>
      <c r="I929" s="68">
        <f t="shared" si="457"/>
        <v>45</v>
      </c>
      <c r="J929" s="74" t="s">
        <v>971</v>
      </c>
      <c r="K929" s="85">
        <v>48</v>
      </c>
      <c r="L929" s="90"/>
      <c r="M929" s="98">
        <f t="shared" si="458"/>
        <v>0</v>
      </c>
      <c r="N929" s="51">
        <f t="shared" si="459"/>
        <v>0</v>
      </c>
      <c r="O929" s="51">
        <v>4903000000</v>
      </c>
      <c r="P929" s="51">
        <f t="shared" si="447"/>
        <v>0</v>
      </c>
      <c r="Q929" s="215">
        <f t="shared" si="448"/>
        <v>0</v>
      </c>
      <c r="S929" s="51"/>
      <c r="T929" s="51"/>
    </row>
    <row r="930" spans="1:20" s="2" customFormat="1" ht="111.75" customHeight="1" x14ac:dyDescent="0.25">
      <c r="A930" s="5">
        <f t="shared" si="446"/>
        <v>31</v>
      </c>
      <c r="B930" s="13" t="s">
        <v>28</v>
      </c>
      <c r="C930" s="23"/>
      <c r="D930" s="37" t="s">
        <v>540</v>
      </c>
      <c r="E930" s="27"/>
      <c r="F930" s="47" t="s">
        <v>1094</v>
      </c>
      <c r="G930" s="105">
        <v>9785912822155</v>
      </c>
      <c r="H930" s="63">
        <v>90</v>
      </c>
      <c r="I930" s="68">
        <f t="shared" si="457"/>
        <v>45</v>
      </c>
      <c r="J930" s="74" t="s">
        <v>971</v>
      </c>
      <c r="K930" s="85">
        <v>48</v>
      </c>
      <c r="L930" s="90"/>
      <c r="M930" s="98">
        <f t="shared" si="458"/>
        <v>0</v>
      </c>
      <c r="N930" s="51">
        <f t="shared" si="459"/>
        <v>0</v>
      </c>
      <c r="O930" s="51">
        <v>4903000000</v>
      </c>
      <c r="P930" s="51">
        <f t="shared" si="447"/>
        <v>0</v>
      </c>
      <c r="Q930" s="215">
        <f t="shared" si="448"/>
        <v>0</v>
      </c>
      <c r="S930" s="51"/>
      <c r="T930" s="51"/>
    </row>
    <row r="931" spans="1:20" s="2" customFormat="1" ht="111.75" customHeight="1" x14ac:dyDescent="0.25">
      <c r="A931" s="5">
        <f t="shared" si="446"/>
        <v>32</v>
      </c>
      <c r="B931" s="13" t="s">
        <v>28</v>
      </c>
      <c r="C931" s="23"/>
      <c r="D931" s="37" t="s">
        <v>541</v>
      </c>
      <c r="E931" s="29"/>
      <c r="F931" s="47" t="s">
        <v>612</v>
      </c>
      <c r="G931" s="153">
        <v>9785912824968</v>
      </c>
      <c r="H931" s="63">
        <v>90</v>
      </c>
      <c r="I931" s="68">
        <f t="shared" si="457"/>
        <v>45</v>
      </c>
      <c r="J931" s="74" t="s">
        <v>971</v>
      </c>
      <c r="K931" s="85">
        <v>48</v>
      </c>
      <c r="L931" s="90"/>
      <c r="M931" s="98">
        <f t="shared" si="458"/>
        <v>0</v>
      </c>
      <c r="N931" s="51">
        <f t="shared" si="459"/>
        <v>0</v>
      </c>
      <c r="O931" s="51">
        <v>4903000000</v>
      </c>
      <c r="P931" s="51">
        <f t="shared" si="447"/>
        <v>0</v>
      </c>
      <c r="Q931" s="215">
        <f t="shared" si="448"/>
        <v>0</v>
      </c>
      <c r="S931" s="51"/>
      <c r="T931" s="51"/>
    </row>
    <row r="932" spans="1:20" s="2" customFormat="1" ht="111.75" customHeight="1" x14ac:dyDescent="0.25">
      <c r="A932" s="5">
        <f t="shared" si="446"/>
        <v>33</v>
      </c>
      <c r="B932" s="13" t="s">
        <v>28</v>
      </c>
      <c r="C932" s="23"/>
      <c r="D932" s="37" t="s">
        <v>84</v>
      </c>
      <c r="E932" s="27"/>
      <c r="F932" s="47" t="s">
        <v>584</v>
      </c>
      <c r="G932" s="105">
        <v>9785912823527</v>
      </c>
      <c r="H932" s="63">
        <v>90</v>
      </c>
      <c r="I932" s="68">
        <f t="shared" si="457"/>
        <v>45</v>
      </c>
      <c r="J932" s="74" t="s">
        <v>971</v>
      </c>
      <c r="K932" s="85">
        <v>48</v>
      </c>
      <c r="L932" s="110"/>
      <c r="M932" s="98">
        <f t="shared" si="458"/>
        <v>0</v>
      </c>
      <c r="N932" s="51">
        <f t="shared" si="459"/>
        <v>0</v>
      </c>
      <c r="O932" s="51">
        <v>4903000000</v>
      </c>
      <c r="P932" s="51">
        <f t="shared" si="447"/>
        <v>0</v>
      </c>
      <c r="Q932" s="215">
        <f t="shared" si="448"/>
        <v>0</v>
      </c>
      <c r="S932" s="51"/>
      <c r="T932" s="51"/>
    </row>
    <row r="933" spans="1:20" s="2" customFormat="1" ht="111.75" customHeight="1" x14ac:dyDescent="0.25">
      <c r="A933" s="5">
        <f t="shared" si="446"/>
        <v>34</v>
      </c>
      <c r="B933" s="13" t="s">
        <v>28</v>
      </c>
      <c r="C933" s="23"/>
      <c r="D933" s="37" t="s">
        <v>542</v>
      </c>
      <c r="E933" s="27"/>
      <c r="F933" s="47" t="s">
        <v>616</v>
      </c>
      <c r="G933" s="105">
        <v>9785912825255</v>
      </c>
      <c r="H933" s="63">
        <v>90</v>
      </c>
      <c r="I933" s="68">
        <f t="shared" si="457"/>
        <v>45</v>
      </c>
      <c r="J933" s="74" t="s">
        <v>971</v>
      </c>
      <c r="K933" s="85">
        <v>48</v>
      </c>
      <c r="L933" s="110"/>
      <c r="M933" s="98">
        <f t="shared" si="458"/>
        <v>0</v>
      </c>
      <c r="N933" s="51">
        <f t="shared" si="459"/>
        <v>0</v>
      </c>
      <c r="O933" s="51">
        <v>4903000000</v>
      </c>
      <c r="P933" s="51">
        <f t="shared" si="447"/>
        <v>0</v>
      </c>
      <c r="Q933" s="215">
        <f t="shared" si="448"/>
        <v>0</v>
      </c>
      <c r="S933" s="51"/>
      <c r="T933" s="51"/>
    </row>
    <row r="934" spans="1:20" s="2" customFormat="1" ht="111.75" customHeight="1" x14ac:dyDescent="0.25">
      <c r="A934" s="5">
        <f t="shared" si="446"/>
        <v>35</v>
      </c>
      <c r="B934" s="13" t="s">
        <v>28</v>
      </c>
      <c r="C934" s="23"/>
      <c r="D934" s="37" t="s">
        <v>543</v>
      </c>
      <c r="E934" s="29"/>
      <c r="F934" s="47" t="s">
        <v>612</v>
      </c>
      <c r="G934" s="153">
        <v>9785912824975</v>
      </c>
      <c r="H934" s="63">
        <v>90</v>
      </c>
      <c r="I934" s="68">
        <f t="shared" si="457"/>
        <v>45</v>
      </c>
      <c r="J934" s="74" t="s">
        <v>971</v>
      </c>
      <c r="K934" s="85">
        <v>48</v>
      </c>
      <c r="L934" s="110"/>
      <c r="M934" s="98">
        <f t="shared" si="458"/>
        <v>0</v>
      </c>
      <c r="N934" s="51">
        <f t="shared" si="459"/>
        <v>0</v>
      </c>
      <c r="O934" s="51">
        <v>4903000000</v>
      </c>
      <c r="P934" s="51">
        <f t="shared" si="447"/>
        <v>0</v>
      </c>
      <c r="Q934" s="215">
        <f t="shared" si="448"/>
        <v>0</v>
      </c>
      <c r="S934" s="51"/>
      <c r="T934" s="51"/>
    </row>
    <row r="935" spans="1:20" s="2" customFormat="1" ht="111.75" customHeight="1" x14ac:dyDescent="0.25">
      <c r="A935" s="5">
        <f t="shared" si="446"/>
        <v>36</v>
      </c>
      <c r="B935" s="13" t="s">
        <v>28</v>
      </c>
      <c r="C935" s="23"/>
      <c r="D935" s="37" t="s">
        <v>419</v>
      </c>
      <c r="E935" s="29"/>
      <c r="F935" s="47" t="s">
        <v>612</v>
      </c>
      <c r="G935" s="105">
        <v>9785912823053</v>
      </c>
      <c r="H935" s="63">
        <v>90</v>
      </c>
      <c r="I935" s="68">
        <f t="shared" si="457"/>
        <v>45</v>
      </c>
      <c r="J935" s="74" t="s">
        <v>971</v>
      </c>
      <c r="K935" s="85">
        <v>48</v>
      </c>
      <c r="L935" s="110"/>
      <c r="M935" s="98">
        <f t="shared" si="458"/>
        <v>0</v>
      </c>
      <c r="N935" s="51">
        <f t="shared" si="459"/>
        <v>0</v>
      </c>
      <c r="O935" s="51">
        <v>4903000000</v>
      </c>
      <c r="P935" s="51">
        <f t="shared" si="447"/>
        <v>0</v>
      </c>
      <c r="Q935" s="215">
        <f t="shared" si="448"/>
        <v>0</v>
      </c>
      <c r="S935" s="51"/>
      <c r="T935" s="51"/>
    </row>
    <row r="936" spans="1:20" s="2" customFormat="1" ht="33.6" customHeight="1" x14ac:dyDescent="0.25">
      <c r="A936" s="237"/>
      <c r="B936" s="238"/>
      <c r="C936" s="238"/>
      <c r="D936" s="238"/>
      <c r="E936" s="15"/>
      <c r="F936" s="239" t="s">
        <v>1079</v>
      </c>
      <c r="G936" s="239"/>
      <c r="H936" s="239"/>
      <c r="I936" s="239"/>
      <c r="J936" s="239"/>
      <c r="K936" s="240"/>
      <c r="L936" s="90"/>
      <c r="M936" s="98"/>
      <c r="N936" s="51"/>
      <c r="O936" s="51"/>
      <c r="P936" s="51"/>
      <c r="Q936" s="51"/>
      <c r="S936" s="51"/>
      <c r="T936" s="51"/>
    </row>
    <row r="937" spans="1:20" s="2" customFormat="1" ht="111.75" customHeight="1" x14ac:dyDescent="0.25">
      <c r="A937" s="4">
        <f>A935+1</f>
        <v>37</v>
      </c>
      <c r="B937" s="13"/>
      <c r="C937" s="24" t="s">
        <v>30</v>
      </c>
      <c r="D937" s="38" t="s">
        <v>399</v>
      </c>
      <c r="E937" s="27"/>
      <c r="F937" s="47" t="s">
        <v>578</v>
      </c>
      <c r="G937" s="153">
        <v>9785912825101</v>
      </c>
      <c r="H937" s="63">
        <v>120</v>
      </c>
      <c r="I937" s="68">
        <f t="shared" ref="I937:I946" si="460">ROUND((100-$L$4)/100*H937,1)</f>
        <v>60</v>
      </c>
      <c r="J937" s="74" t="s">
        <v>1054</v>
      </c>
      <c r="K937" s="85">
        <v>48</v>
      </c>
      <c r="L937" s="110"/>
      <c r="M937" s="98">
        <f>I937*L937</f>
        <v>0</v>
      </c>
      <c r="N937" s="51">
        <f>L937*4.32/48</f>
        <v>0</v>
      </c>
      <c r="O937" s="51">
        <v>4903000000</v>
      </c>
      <c r="P937" s="51">
        <f>TRUNC(L937/K937,0)*K937</f>
        <v>0</v>
      </c>
      <c r="Q937" s="215">
        <f>L937-P937</f>
        <v>0</v>
      </c>
      <c r="S937" s="51"/>
      <c r="T937" s="51"/>
    </row>
    <row r="938" spans="1:20" s="2" customFormat="1" ht="111.75" customHeight="1" x14ac:dyDescent="0.25">
      <c r="A938" s="4">
        <f t="shared" ref="A938:A949" si="461">A937+1</f>
        <v>38</v>
      </c>
      <c r="B938" s="13"/>
      <c r="C938" s="24" t="s">
        <v>30</v>
      </c>
      <c r="D938" s="38" t="s">
        <v>401</v>
      </c>
      <c r="E938" s="27"/>
      <c r="F938" s="47" t="s">
        <v>578</v>
      </c>
      <c r="G938" s="153">
        <v>9785912821080</v>
      </c>
      <c r="H938" s="63">
        <v>120</v>
      </c>
      <c r="I938" s="68">
        <f t="shared" si="460"/>
        <v>60</v>
      </c>
      <c r="J938" s="74" t="s">
        <v>1054</v>
      </c>
      <c r="K938" s="85">
        <v>48</v>
      </c>
      <c r="L938" s="110"/>
      <c r="M938" s="98">
        <f>I938*L938</f>
        <v>0</v>
      </c>
      <c r="N938" s="51">
        <f>L938*4.32/48</f>
        <v>0</v>
      </c>
      <c r="O938" s="51">
        <v>4903000000</v>
      </c>
      <c r="P938" s="51">
        <f>TRUNC(L938/K938,0)*K938</f>
        <v>0</v>
      </c>
      <c r="Q938" s="215">
        <f>L938-P938</f>
        <v>0</v>
      </c>
      <c r="S938" s="51"/>
      <c r="T938" s="51"/>
    </row>
    <row r="939" spans="1:20" s="2" customFormat="1" ht="111.75" customHeight="1" x14ac:dyDescent="0.25">
      <c r="A939" s="4">
        <f t="shared" si="461"/>
        <v>39</v>
      </c>
      <c r="B939" s="13" t="s">
        <v>27</v>
      </c>
      <c r="C939" s="24" t="s">
        <v>30</v>
      </c>
      <c r="D939" s="38" t="s">
        <v>407</v>
      </c>
      <c r="E939" s="27"/>
      <c r="F939" s="47" t="s">
        <v>578</v>
      </c>
      <c r="G939" s="153">
        <v>9785912824890</v>
      </c>
      <c r="H939" s="63">
        <v>120</v>
      </c>
      <c r="I939" s="68">
        <f t="shared" si="460"/>
        <v>60</v>
      </c>
      <c r="J939" s="74" t="s">
        <v>1054</v>
      </c>
      <c r="K939" s="85">
        <v>48</v>
      </c>
      <c r="L939" s="110"/>
      <c r="M939" s="98">
        <f>I939*L939</f>
        <v>0</v>
      </c>
      <c r="N939" s="51">
        <f>L939*4.32/48</f>
        <v>0</v>
      </c>
      <c r="O939" s="51">
        <v>4903000000</v>
      </c>
      <c r="P939" s="51">
        <f t="shared" ref="P939:P949" si="462">TRUNC(L939/K939,0)*K939</f>
        <v>0</v>
      </c>
      <c r="Q939" s="215">
        <f t="shared" ref="Q939:Q949" si="463">L939-P939</f>
        <v>0</v>
      </c>
      <c r="S939" s="51"/>
      <c r="T939" s="51"/>
    </row>
    <row r="940" spans="1:20" s="2" customFormat="1" ht="111.75" customHeight="1" x14ac:dyDescent="0.25">
      <c r="A940" s="4">
        <f t="shared" si="461"/>
        <v>40</v>
      </c>
      <c r="B940" s="13" t="s">
        <v>27</v>
      </c>
      <c r="C940" s="24" t="s">
        <v>30</v>
      </c>
      <c r="D940" s="38" t="s">
        <v>435</v>
      </c>
      <c r="E940" s="27"/>
      <c r="F940" s="47" t="s">
        <v>578</v>
      </c>
      <c r="G940" s="153">
        <v>9785912821073</v>
      </c>
      <c r="H940" s="63">
        <v>120</v>
      </c>
      <c r="I940" s="68">
        <f>ROUND((100-$L$4)/100*H940,1)</f>
        <v>60</v>
      </c>
      <c r="J940" s="74" t="s">
        <v>1054</v>
      </c>
      <c r="K940" s="85">
        <v>48</v>
      </c>
      <c r="L940" s="110"/>
      <c r="M940" s="98">
        <f>L940*I940</f>
        <v>0</v>
      </c>
      <c r="N940" s="51">
        <f>L940*4.85/48</f>
        <v>0</v>
      </c>
      <c r="O940" s="51">
        <v>4903000000</v>
      </c>
      <c r="P940" s="51">
        <f t="shared" si="462"/>
        <v>0</v>
      </c>
      <c r="Q940" s="215">
        <f t="shared" si="463"/>
        <v>0</v>
      </c>
      <c r="S940" s="51"/>
      <c r="T940" s="51"/>
    </row>
    <row r="941" spans="1:20" s="2" customFormat="1" ht="111.75" customHeight="1" x14ac:dyDescent="0.25">
      <c r="A941" s="4">
        <f t="shared" si="461"/>
        <v>41</v>
      </c>
      <c r="B941" s="13"/>
      <c r="C941" s="24" t="s">
        <v>30</v>
      </c>
      <c r="D941" s="38" t="s">
        <v>967</v>
      </c>
      <c r="E941" s="27"/>
      <c r="F941" s="47" t="s">
        <v>578</v>
      </c>
      <c r="G941" s="153">
        <v>9785912825231</v>
      </c>
      <c r="H941" s="63">
        <v>120</v>
      </c>
      <c r="I941" s="68">
        <f t="shared" si="460"/>
        <v>60</v>
      </c>
      <c r="J941" s="74" t="s">
        <v>1054</v>
      </c>
      <c r="K941" s="85">
        <v>48</v>
      </c>
      <c r="L941" s="110"/>
      <c r="M941" s="98">
        <f>I941*L941</f>
        <v>0</v>
      </c>
      <c r="N941" s="51">
        <f>L941*4.32/48</f>
        <v>0</v>
      </c>
      <c r="O941" s="51">
        <v>4903000000</v>
      </c>
      <c r="P941" s="51">
        <f t="shared" si="462"/>
        <v>0</v>
      </c>
      <c r="Q941" s="215">
        <f t="shared" si="463"/>
        <v>0</v>
      </c>
      <c r="S941" s="51"/>
      <c r="T941" s="51"/>
    </row>
    <row r="942" spans="1:20" s="2" customFormat="1" ht="111.75" customHeight="1" x14ac:dyDescent="0.25">
      <c r="A942" s="4">
        <f t="shared" si="461"/>
        <v>42</v>
      </c>
      <c r="B942" s="13"/>
      <c r="C942" s="24" t="s">
        <v>30</v>
      </c>
      <c r="D942" s="38" t="s">
        <v>412</v>
      </c>
      <c r="E942" s="27"/>
      <c r="F942" s="47" t="s">
        <v>578</v>
      </c>
      <c r="G942" s="153">
        <v>9785912826481</v>
      </c>
      <c r="H942" s="63">
        <v>120</v>
      </c>
      <c r="I942" s="68">
        <f t="shared" si="460"/>
        <v>60</v>
      </c>
      <c r="J942" s="74" t="s">
        <v>1054</v>
      </c>
      <c r="K942" s="85">
        <v>48</v>
      </c>
      <c r="L942" s="110"/>
      <c r="M942" s="98">
        <f>I942*L942</f>
        <v>0</v>
      </c>
      <c r="N942" s="51">
        <f>L942*4.32/48</f>
        <v>0</v>
      </c>
      <c r="O942" s="51">
        <v>4903000000</v>
      </c>
      <c r="P942" s="51">
        <f t="shared" si="462"/>
        <v>0</v>
      </c>
      <c r="Q942" s="215">
        <f t="shared" si="463"/>
        <v>0</v>
      </c>
      <c r="S942" s="51"/>
      <c r="T942" s="51"/>
    </row>
    <row r="943" spans="1:20" s="2" customFormat="1" ht="111.75" customHeight="1" x14ac:dyDescent="0.25">
      <c r="A943" s="4">
        <f t="shared" si="461"/>
        <v>43</v>
      </c>
      <c r="B943" s="13" t="s">
        <v>27</v>
      </c>
      <c r="C943" s="24" t="s">
        <v>30</v>
      </c>
      <c r="D943" s="38" t="s">
        <v>415</v>
      </c>
      <c r="E943" s="27"/>
      <c r="F943" s="47" t="s">
        <v>580</v>
      </c>
      <c r="G943" s="105">
        <v>9785912823558</v>
      </c>
      <c r="H943" s="63">
        <v>120</v>
      </c>
      <c r="I943" s="68">
        <f>ROUND((100-$L$4)/100*H943,1)</f>
        <v>60</v>
      </c>
      <c r="J943" s="74" t="s">
        <v>1054</v>
      </c>
      <c r="K943" s="85">
        <v>48</v>
      </c>
      <c r="L943" s="110"/>
      <c r="M943" s="98">
        <f>L943*I943</f>
        <v>0</v>
      </c>
      <c r="N943" s="51">
        <f>L943*4.85/48</f>
        <v>0</v>
      </c>
      <c r="O943" s="51">
        <v>4903000000</v>
      </c>
      <c r="P943" s="51">
        <f t="shared" si="462"/>
        <v>0</v>
      </c>
      <c r="Q943" s="215">
        <f t="shared" si="463"/>
        <v>0</v>
      </c>
      <c r="S943" s="51"/>
      <c r="T943" s="51"/>
    </row>
    <row r="944" spans="1:20" s="2" customFormat="1" ht="111.75" customHeight="1" x14ac:dyDescent="0.25">
      <c r="A944" s="4">
        <f t="shared" si="461"/>
        <v>44</v>
      </c>
      <c r="B944" s="13"/>
      <c r="C944" s="24" t="s">
        <v>30</v>
      </c>
      <c r="D944" s="38" t="s">
        <v>421</v>
      </c>
      <c r="E944" s="27"/>
      <c r="F944" s="47" t="s">
        <v>578</v>
      </c>
      <c r="G944" s="105">
        <v>9785912824920</v>
      </c>
      <c r="H944" s="63">
        <v>120</v>
      </c>
      <c r="I944" s="68">
        <f t="shared" si="460"/>
        <v>60</v>
      </c>
      <c r="J944" s="74" t="s">
        <v>1054</v>
      </c>
      <c r="K944" s="85">
        <v>48</v>
      </c>
      <c r="L944" s="110"/>
      <c r="M944" s="98">
        <f>I944*L944</f>
        <v>0</v>
      </c>
      <c r="N944" s="51">
        <f t="shared" ref="N944:N949" si="464">L944*4.32/48</f>
        <v>0</v>
      </c>
      <c r="O944" s="51">
        <v>4903000000</v>
      </c>
      <c r="P944" s="51">
        <f t="shared" si="462"/>
        <v>0</v>
      </c>
      <c r="Q944" s="215">
        <f t="shared" si="463"/>
        <v>0</v>
      </c>
      <c r="S944" s="51"/>
      <c r="T944" s="51"/>
    </row>
    <row r="945" spans="1:20" s="2" customFormat="1" ht="111.75" customHeight="1" x14ac:dyDescent="0.25">
      <c r="A945" s="4">
        <f t="shared" si="461"/>
        <v>45</v>
      </c>
      <c r="B945" s="13" t="s">
        <v>27</v>
      </c>
      <c r="C945" s="24" t="s">
        <v>30</v>
      </c>
      <c r="D945" s="38" t="s">
        <v>442</v>
      </c>
      <c r="E945" s="27"/>
      <c r="F945" s="47" t="s">
        <v>581</v>
      </c>
      <c r="G945" s="153">
        <v>9785912828966</v>
      </c>
      <c r="H945" s="63">
        <v>120</v>
      </c>
      <c r="I945" s="68">
        <f t="shared" si="460"/>
        <v>60</v>
      </c>
      <c r="J945" s="74" t="s">
        <v>1054</v>
      </c>
      <c r="K945" s="85">
        <v>48</v>
      </c>
      <c r="L945" s="110"/>
      <c r="M945" s="98">
        <f>I945*L945</f>
        <v>0</v>
      </c>
      <c r="N945" s="51">
        <f t="shared" si="464"/>
        <v>0</v>
      </c>
      <c r="O945" s="51">
        <v>4903000000</v>
      </c>
      <c r="P945" s="51">
        <f t="shared" si="462"/>
        <v>0</v>
      </c>
      <c r="Q945" s="215">
        <f t="shared" si="463"/>
        <v>0</v>
      </c>
      <c r="S945" s="51"/>
      <c r="T945" s="51"/>
    </row>
    <row r="946" spans="1:20" s="2" customFormat="1" ht="111.75" customHeight="1" x14ac:dyDescent="0.25">
      <c r="A946" s="4">
        <f t="shared" si="461"/>
        <v>46</v>
      </c>
      <c r="B946" s="13"/>
      <c r="C946" s="24" t="s">
        <v>30</v>
      </c>
      <c r="D946" s="38" t="s">
        <v>966</v>
      </c>
      <c r="E946" s="27"/>
      <c r="F946" s="47" t="s">
        <v>581</v>
      </c>
      <c r="G946" s="153">
        <v>9785912822001</v>
      </c>
      <c r="H946" s="63">
        <v>120</v>
      </c>
      <c r="I946" s="68">
        <f t="shared" si="460"/>
        <v>60</v>
      </c>
      <c r="J946" s="74" t="s">
        <v>1054</v>
      </c>
      <c r="K946" s="85">
        <v>48</v>
      </c>
      <c r="L946" s="110"/>
      <c r="M946" s="98">
        <f>I946*L946</f>
        <v>0</v>
      </c>
      <c r="N946" s="51">
        <f t="shared" si="464"/>
        <v>0</v>
      </c>
      <c r="O946" s="51">
        <v>4903000000</v>
      </c>
      <c r="P946" s="51">
        <f t="shared" si="462"/>
        <v>0</v>
      </c>
      <c r="Q946" s="215">
        <f t="shared" si="463"/>
        <v>0</v>
      </c>
      <c r="S946" s="51"/>
      <c r="T946" s="51"/>
    </row>
    <row r="947" spans="1:20" s="2" customFormat="1" ht="111.75" customHeight="1" x14ac:dyDescent="0.25">
      <c r="A947" s="4">
        <f t="shared" si="461"/>
        <v>47</v>
      </c>
      <c r="B947" s="13"/>
      <c r="C947" s="24" t="s">
        <v>30</v>
      </c>
      <c r="D947" s="38" t="s">
        <v>501</v>
      </c>
      <c r="E947" s="29"/>
      <c r="F947" s="47" t="s">
        <v>612</v>
      </c>
      <c r="G947" s="105">
        <v>9785912823855</v>
      </c>
      <c r="H947" s="63">
        <v>120</v>
      </c>
      <c r="I947" s="68">
        <f>ROUND((100-$L$4)/100*H947,1)</f>
        <v>60</v>
      </c>
      <c r="J947" s="74" t="s">
        <v>1054</v>
      </c>
      <c r="K947" s="85">
        <v>48</v>
      </c>
      <c r="L947" s="110"/>
      <c r="M947" s="98">
        <f>L947*I947</f>
        <v>0</v>
      </c>
      <c r="N947" s="51">
        <f t="shared" si="464"/>
        <v>0</v>
      </c>
      <c r="O947" s="51">
        <v>4903000000</v>
      </c>
      <c r="P947" s="51">
        <f t="shared" si="462"/>
        <v>0</v>
      </c>
      <c r="Q947" s="215">
        <f t="shared" si="463"/>
        <v>0</v>
      </c>
      <c r="S947" s="51"/>
      <c r="T947" s="51"/>
    </row>
    <row r="948" spans="1:20" s="2" customFormat="1" ht="111.75" customHeight="1" x14ac:dyDescent="0.25">
      <c r="A948" s="4">
        <f t="shared" si="461"/>
        <v>48</v>
      </c>
      <c r="B948" s="13"/>
      <c r="C948" s="24" t="s">
        <v>30</v>
      </c>
      <c r="D948" s="38" t="s">
        <v>968</v>
      </c>
      <c r="E948" s="27"/>
      <c r="F948" s="47" t="s">
        <v>612</v>
      </c>
      <c r="G948" s="105">
        <v>9785912826450</v>
      </c>
      <c r="H948" s="63">
        <v>120</v>
      </c>
      <c r="I948" s="68">
        <f>ROUND((100-$L$4)/100*H948,1)</f>
        <v>60</v>
      </c>
      <c r="J948" s="74" t="s">
        <v>1054</v>
      </c>
      <c r="K948" s="85">
        <v>48</v>
      </c>
      <c r="L948" s="110"/>
      <c r="M948" s="98">
        <f>L948*I948</f>
        <v>0</v>
      </c>
      <c r="N948" s="51">
        <f t="shared" si="464"/>
        <v>0</v>
      </c>
      <c r="O948" s="51">
        <v>4903000000</v>
      </c>
      <c r="P948" s="51">
        <f t="shared" si="462"/>
        <v>0</v>
      </c>
      <c r="Q948" s="215">
        <f t="shared" si="463"/>
        <v>0</v>
      </c>
      <c r="S948" s="51"/>
      <c r="T948" s="51"/>
    </row>
    <row r="949" spans="1:20" s="2" customFormat="1" ht="111.75" customHeight="1" x14ac:dyDescent="0.25">
      <c r="A949" s="4">
        <f t="shared" si="461"/>
        <v>49</v>
      </c>
      <c r="B949" s="13"/>
      <c r="C949" s="24" t="s">
        <v>30</v>
      </c>
      <c r="D949" s="38" t="s">
        <v>969</v>
      </c>
      <c r="E949" s="27"/>
      <c r="F949" s="47" t="s">
        <v>612</v>
      </c>
      <c r="G949" s="105">
        <v>9785912823695</v>
      </c>
      <c r="H949" s="63">
        <v>120</v>
      </c>
      <c r="I949" s="68">
        <f>ROUND((100-$L$4)/100*H949,1)</f>
        <v>60</v>
      </c>
      <c r="J949" s="74" t="s">
        <v>1054</v>
      </c>
      <c r="K949" s="85">
        <v>48</v>
      </c>
      <c r="L949" s="110"/>
      <c r="M949" s="98">
        <f>L949*I949</f>
        <v>0</v>
      </c>
      <c r="N949" s="51">
        <f t="shared" si="464"/>
        <v>0</v>
      </c>
      <c r="O949" s="51">
        <v>4903000000</v>
      </c>
      <c r="P949" s="51">
        <f t="shared" si="462"/>
        <v>0</v>
      </c>
      <c r="Q949" s="215">
        <f t="shared" si="463"/>
        <v>0</v>
      </c>
      <c r="S949" s="51"/>
      <c r="T949" s="51"/>
    </row>
    <row r="950" spans="1:20" s="2" customFormat="1" ht="57.75" customHeight="1" x14ac:dyDescent="0.25">
      <c r="A950" s="237" t="s">
        <v>1127</v>
      </c>
      <c r="B950" s="238"/>
      <c r="C950" s="238"/>
      <c r="D950" s="238"/>
      <c r="E950" s="108"/>
      <c r="F950" s="239" t="s">
        <v>1128</v>
      </c>
      <c r="G950" s="239"/>
      <c r="H950" s="239"/>
      <c r="I950" s="239"/>
      <c r="J950" s="239"/>
      <c r="K950" s="239"/>
      <c r="L950" s="240"/>
      <c r="M950" s="98"/>
      <c r="N950" s="100"/>
      <c r="O950" s="99"/>
      <c r="P950" s="99"/>
      <c r="Q950" s="99"/>
      <c r="S950" s="51"/>
      <c r="T950" s="51"/>
    </row>
    <row r="951" spans="1:20" s="2" customFormat="1" ht="111.75" customHeight="1" x14ac:dyDescent="0.25">
      <c r="A951" s="4">
        <v>1</v>
      </c>
      <c r="B951" s="13"/>
      <c r="C951" s="24" t="s">
        <v>1129</v>
      </c>
      <c r="D951" s="38" t="s">
        <v>1130</v>
      </c>
      <c r="E951" s="27"/>
      <c r="F951" s="47" t="s">
        <v>1131</v>
      </c>
      <c r="G951" s="105">
        <v>7899000001000</v>
      </c>
      <c r="H951" s="63">
        <v>46</v>
      </c>
      <c r="I951" s="68">
        <v>46</v>
      </c>
      <c r="J951" s="74" t="s">
        <v>1054</v>
      </c>
      <c r="K951" s="85">
        <v>40</v>
      </c>
      <c r="L951" s="110"/>
      <c r="M951" s="98">
        <f>L951*I951</f>
        <v>0</v>
      </c>
      <c r="N951" s="51">
        <f>L951*0.152</f>
        <v>0</v>
      </c>
      <c r="O951" s="51"/>
      <c r="P951" s="51"/>
      <c r="Q951" s="215"/>
      <c r="S951" s="51"/>
      <c r="T951" s="51"/>
    </row>
    <row r="952" spans="1:20" s="2" customFormat="1" ht="111.75" customHeight="1" x14ac:dyDescent="0.25">
      <c r="A952" s="4">
        <v>2</v>
      </c>
      <c r="B952" s="13"/>
      <c r="C952" s="24" t="s">
        <v>1129</v>
      </c>
      <c r="D952" s="38" t="s">
        <v>1132</v>
      </c>
      <c r="E952" s="27"/>
      <c r="F952" s="47" t="s">
        <v>1133</v>
      </c>
      <c r="G952" s="105">
        <v>7899000001079</v>
      </c>
      <c r="H952" s="63">
        <v>50</v>
      </c>
      <c r="I952" s="68">
        <v>50</v>
      </c>
      <c r="J952" s="74" t="s">
        <v>1054</v>
      </c>
      <c r="K952" s="85">
        <v>35</v>
      </c>
      <c r="L952" s="110"/>
      <c r="M952" s="98">
        <f>L952*I952</f>
        <v>0</v>
      </c>
      <c r="N952" s="51">
        <f t="shared" ref="N952:N957" si="465">L952*0.152</f>
        <v>0</v>
      </c>
      <c r="O952" s="51"/>
      <c r="P952" s="51"/>
      <c r="Q952" s="215"/>
      <c r="S952" s="51"/>
      <c r="T952" s="51"/>
    </row>
    <row r="953" spans="1:20" ht="30" customHeight="1" x14ac:dyDescent="0.25">
      <c r="A953" s="237" t="s">
        <v>1134</v>
      </c>
      <c r="B953" s="238"/>
      <c r="C953" s="238"/>
      <c r="D953" s="238"/>
      <c r="E953" s="108"/>
      <c r="F953" s="239" t="s">
        <v>1135</v>
      </c>
      <c r="G953" s="239"/>
      <c r="H953" s="239"/>
      <c r="I953" s="239"/>
      <c r="J953" s="239"/>
      <c r="K953" s="239"/>
      <c r="L953" s="240"/>
      <c r="M953" s="98"/>
      <c r="N953" s="100">
        <f t="shared" si="465"/>
        <v>0</v>
      </c>
    </row>
    <row r="954" spans="1:20" s="2" customFormat="1" ht="111.75" customHeight="1" x14ac:dyDescent="0.25">
      <c r="A954" s="4">
        <v>1</v>
      </c>
      <c r="B954" s="13"/>
      <c r="C954" s="24" t="s">
        <v>1129</v>
      </c>
      <c r="D954" s="38" t="s">
        <v>1136</v>
      </c>
      <c r="E954" s="27"/>
      <c r="F954" s="47" t="s">
        <v>1137</v>
      </c>
      <c r="G954" s="105">
        <v>7899000001208</v>
      </c>
      <c r="H954" s="63">
        <v>52</v>
      </c>
      <c r="I954" s="68">
        <v>52</v>
      </c>
      <c r="J954" s="74" t="s">
        <v>1054</v>
      </c>
      <c r="K954" s="85">
        <v>24</v>
      </c>
      <c r="L954" s="110"/>
      <c r="M954" s="98">
        <f t="shared" ref="M954:M957" si="466">L954*I954</f>
        <v>0</v>
      </c>
      <c r="N954" s="51">
        <f t="shared" si="465"/>
        <v>0</v>
      </c>
      <c r="O954" s="51"/>
      <c r="P954" s="51"/>
      <c r="Q954" s="215"/>
      <c r="S954" s="51"/>
      <c r="T954" s="51"/>
    </row>
    <row r="955" spans="1:20" s="2" customFormat="1" ht="111.75" customHeight="1" x14ac:dyDescent="0.25">
      <c r="A955" s="4">
        <f t="shared" ref="A955:A957" si="467">A954+1</f>
        <v>2</v>
      </c>
      <c r="B955" s="13"/>
      <c r="C955" s="24" t="s">
        <v>1129</v>
      </c>
      <c r="D955" s="38" t="s">
        <v>1138</v>
      </c>
      <c r="E955" s="27"/>
      <c r="F955" s="47" t="s">
        <v>1139</v>
      </c>
      <c r="G955" s="105">
        <v>7899000001345</v>
      </c>
      <c r="H955" s="63">
        <v>75</v>
      </c>
      <c r="I955" s="68">
        <v>75</v>
      </c>
      <c r="J955" s="74" t="s">
        <v>1054</v>
      </c>
      <c r="K955" s="85">
        <v>18</v>
      </c>
      <c r="L955" s="110"/>
      <c r="M955" s="98">
        <f t="shared" si="466"/>
        <v>0</v>
      </c>
      <c r="N955" s="51">
        <f t="shared" si="465"/>
        <v>0</v>
      </c>
      <c r="O955" s="51"/>
      <c r="P955" s="51"/>
      <c r="Q955" s="215"/>
      <c r="S955" s="51"/>
      <c r="T955" s="51"/>
    </row>
    <row r="956" spans="1:20" s="2" customFormat="1" ht="111.75" customHeight="1" x14ac:dyDescent="0.25">
      <c r="A956" s="4">
        <f t="shared" si="467"/>
        <v>3</v>
      </c>
      <c r="B956" s="13"/>
      <c r="C956" s="24" t="s">
        <v>1129</v>
      </c>
      <c r="D956" s="38" t="s">
        <v>1140</v>
      </c>
      <c r="E956" s="27"/>
      <c r="F956" s="47" t="s">
        <v>1141</v>
      </c>
      <c r="G956" s="105">
        <v>7899000001147</v>
      </c>
      <c r="H956" s="63">
        <v>43</v>
      </c>
      <c r="I956" s="68">
        <v>43</v>
      </c>
      <c r="J956" s="74" t="s">
        <v>1054</v>
      </c>
      <c r="K956" s="85">
        <v>25</v>
      </c>
      <c r="L956" s="110"/>
      <c r="M956" s="98">
        <f t="shared" si="466"/>
        <v>0</v>
      </c>
      <c r="N956" s="51">
        <f t="shared" si="465"/>
        <v>0</v>
      </c>
      <c r="O956" s="51"/>
      <c r="P956" s="51"/>
      <c r="Q956" s="215"/>
      <c r="S956" s="51"/>
      <c r="T956" s="51"/>
    </row>
    <row r="957" spans="1:20" s="2" customFormat="1" ht="111.75" customHeight="1" x14ac:dyDescent="0.25">
      <c r="A957" s="4">
        <f t="shared" si="467"/>
        <v>4</v>
      </c>
      <c r="B957" s="13"/>
      <c r="C957" s="24" t="s">
        <v>1129</v>
      </c>
      <c r="D957" s="38" t="s">
        <v>1142</v>
      </c>
      <c r="E957" s="27"/>
      <c r="F957" s="47" t="s">
        <v>1143</v>
      </c>
      <c r="G957" s="105">
        <v>7899000001345</v>
      </c>
      <c r="H957" s="63">
        <v>55</v>
      </c>
      <c r="I957" s="68">
        <v>55</v>
      </c>
      <c r="J957" s="74" t="s">
        <v>1054</v>
      </c>
      <c r="K957" s="85">
        <v>18</v>
      </c>
      <c r="L957" s="110"/>
      <c r="M957" s="98">
        <f t="shared" si="466"/>
        <v>0</v>
      </c>
      <c r="N957" s="51">
        <f t="shared" si="465"/>
        <v>0</v>
      </c>
      <c r="O957" s="51"/>
      <c r="P957" s="51"/>
      <c r="Q957" s="215"/>
      <c r="S957" s="51"/>
      <c r="T957" s="51"/>
    </row>
    <row r="958" spans="1:20" x14ac:dyDescent="0.25">
      <c r="A958" s="10"/>
      <c r="B958" s="17"/>
      <c r="C958" s="30"/>
      <c r="D958" s="41"/>
      <c r="E958" s="41"/>
      <c r="F958" s="255"/>
      <c r="G958" s="255"/>
      <c r="H958" s="255"/>
      <c r="I958" s="255"/>
      <c r="J958" s="256" t="s">
        <v>723</v>
      </c>
      <c r="K958" s="256"/>
      <c r="L958" s="148">
        <f>SUM(L11:L957)</f>
        <v>0</v>
      </c>
      <c r="M958" s="99">
        <f>SUM(M11:M957)</f>
        <v>0</v>
      </c>
      <c r="N958" s="99">
        <f>SUM(N11:N957)</f>
        <v>0</v>
      </c>
    </row>
    <row r="959" spans="1:20" x14ac:dyDescent="0.25">
      <c r="A959" s="10"/>
      <c r="B959" s="17"/>
      <c r="C959" s="30"/>
      <c r="D959" s="41"/>
      <c r="E959" s="41"/>
      <c r="F959" s="255" t="s">
        <v>918</v>
      </c>
      <c r="G959" s="255"/>
      <c r="H959" s="255"/>
      <c r="I959" s="255"/>
      <c r="J959" s="80"/>
      <c r="K959" s="80"/>
      <c r="L959" s="149"/>
    </row>
    <row r="960" spans="1:20" x14ac:dyDescent="0.25">
      <c r="B960" s="18"/>
      <c r="D960" s="42"/>
      <c r="E960" s="42"/>
      <c r="F960" s="107" t="s">
        <v>617</v>
      </c>
      <c r="L960" s="149"/>
    </row>
  </sheetData>
  <mergeCells count="161">
    <mergeCell ref="L5:M5"/>
    <mergeCell ref="L6:M6"/>
    <mergeCell ref="L7:M7"/>
    <mergeCell ref="E5:G6"/>
    <mergeCell ref="F101:K101"/>
    <mergeCell ref="F167:K167"/>
    <mergeCell ref="A167:D167"/>
    <mergeCell ref="A144:D144"/>
    <mergeCell ref="F106:K106"/>
    <mergeCell ref="A101:D101"/>
    <mergeCell ref="A10:D10"/>
    <mergeCell ref="F20:K20"/>
    <mergeCell ref="A20:D20"/>
    <mergeCell ref="A36:D36"/>
    <mergeCell ref="F36:K36"/>
    <mergeCell ref="A9:J9"/>
    <mergeCell ref="F10:K10"/>
    <mergeCell ref="B19:L19"/>
    <mergeCell ref="A33:D33"/>
    <mergeCell ref="F33:K33"/>
    <mergeCell ref="A454:D454"/>
    <mergeCell ref="A428:K428"/>
    <mergeCell ref="A431:D431"/>
    <mergeCell ref="C407:D407"/>
    <mergeCell ref="F407:K407"/>
    <mergeCell ref="A393:D393"/>
    <mergeCell ref="A350:D350"/>
    <mergeCell ref="C276:D276"/>
    <mergeCell ref="A135:D135"/>
    <mergeCell ref="C340:D340"/>
    <mergeCell ref="F340:K340"/>
    <mergeCell ref="F284:K284"/>
    <mergeCell ref="F329:K329"/>
    <mergeCell ref="C330:D330"/>
    <mergeCell ref="C335:D335"/>
    <mergeCell ref="B394:D394"/>
    <mergeCell ref="F335:K335"/>
    <mergeCell ref="C284:D284"/>
    <mergeCell ref="A329:D329"/>
    <mergeCell ref="C613:D613"/>
    <mergeCell ref="A545:D545"/>
    <mergeCell ref="F298:J298"/>
    <mergeCell ref="F357:K357"/>
    <mergeCell ref="A578:D578"/>
    <mergeCell ref="F578:K578"/>
    <mergeCell ref="F570:K570"/>
    <mergeCell ref="A612:D612"/>
    <mergeCell ref="A467:D467"/>
    <mergeCell ref="F467:K467"/>
    <mergeCell ref="A368:I368"/>
    <mergeCell ref="A106:D106"/>
    <mergeCell ref="F71:K71"/>
    <mergeCell ref="F312:K312"/>
    <mergeCell ref="F42:K42"/>
    <mergeCell ref="A42:D42"/>
    <mergeCell ref="F144:K144"/>
    <mergeCell ref="A275:D275"/>
    <mergeCell ref="F275:K275"/>
    <mergeCell ref="F393:K393"/>
    <mergeCell ref="F369:K369"/>
    <mergeCell ref="F350:K350"/>
    <mergeCell ref="F51:K51"/>
    <mergeCell ref="A51:D51"/>
    <mergeCell ref="A90:D90"/>
    <mergeCell ref="A71:D71"/>
    <mergeCell ref="F66:K66"/>
    <mergeCell ref="F90:K90"/>
    <mergeCell ref="F233:K233"/>
    <mergeCell ref="F81:K81"/>
    <mergeCell ref="A81:D81"/>
    <mergeCell ref="A66:D66"/>
    <mergeCell ref="F57:K57"/>
    <mergeCell ref="A57:D57"/>
    <mergeCell ref="A56:K56"/>
    <mergeCell ref="A816:K816"/>
    <mergeCell ref="A769:D769"/>
    <mergeCell ref="F659:K659"/>
    <mergeCell ref="F643:K643"/>
    <mergeCell ref="F676:K676"/>
    <mergeCell ref="A665:K665"/>
    <mergeCell ref="A898:D898"/>
    <mergeCell ref="C418:D418"/>
    <mergeCell ref="A117:D117"/>
    <mergeCell ref="F197:K197"/>
    <mergeCell ref="F240:K240"/>
    <mergeCell ref="F431:K431"/>
    <mergeCell ref="A212:K212"/>
    <mergeCell ref="A872:D872"/>
    <mergeCell ref="A643:D643"/>
    <mergeCell ref="C620:D620"/>
    <mergeCell ref="F624:K624"/>
    <mergeCell ref="F757:K757"/>
    <mergeCell ref="A763:K763"/>
    <mergeCell ref="C652:D652"/>
    <mergeCell ref="F814:K814"/>
    <mergeCell ref="F700:K700"/>
    <mergeCell ref="C644:D644"/>
    <mergeCell ref="A659:D659"/>
    <mergeCell ref="A676:D676"/>
    <mergeCell ref="C649:D649"/>
    <mergeCell ref="A570:D570"/>
    <mergeCell ref="C624:D624"/>
    <mergeCell ref="D666:J666"/>
    <mergeCell ref="F545:K545"/>
    <mergeCell ref="F573:K573"/>
    <mergeCell ref="F959:I959"/>
    <mergeCell ref="J958:K958"/>
    <mergeCell ref="F958:I958"/>
    <mergeCell ref="F612:K612"/>
    <mergeCell ref="F936:K936"/>
    <mergeCell ref="F872:K872"/>
    <mergeCell ref="F795:K795"/>
    <mergeCell ref="F764:K764"/>
    <mergeCell ref="F769:K769"/>
    <mergeCell ref="F850:K850"/>
    <mergeCell ref="F898:K898"/>
    <mergeCell ref="F712:K712"/>
    <mergeCell ref="F649:K649"/>
    <mergeCell ref="F620:K620"/>
    <mergeCell ref="F844:K844"/>
    <mergeCell ref="F732:K732"/>
    <mergeCell ref="F867:K867"/>
    <mergeCell ref="A357:D357"/>
    <mergeCell ref="F247:K247"/>
    <mergeCell ref="A197:D197"/>
    <mergeCell ref="A185:D185"/>
    <mergeCell ref="A134:K134"/>
    <mergeCell ref="F117:K117"/>
    <mergeCell ref="A127:D127"/>
    <mergeCell ref="F127:K127"/>
    <mergeCell ref="C410:D410"/>
    <mergeCell ref="F410:K410"/>
    <mergeCell ref="F258:K258"/>
    <mergeCell ref="A258:D258"/>
    <mergeCell ref="F135:K135"/>
    <mergeCell ref="F213:K213"/>
    <mergeCell ref="F185:K185"/>
    <mergeCell ref="A950:D950"/>
    <mergeCell ref="F950:L950"/>
    <mergeCell ref="A953:D953"/>
    <mergeCell ref="F953:L953"/>
    <mergeCell ref="A781:D781"/>
    <mergeCell ref="A764:D764"/>
    <mergeCell ref="A429:D429"/>
    <mergeCell ref="F429:K429"/>
    <mergeCell ref="A369:D369"/>
    <mergeCell ref="F418:K418"/>
    <mergeCell ref="A936:D936"/>
    <mergeCell ref="F817:K817"/>
    <mergeCell ref="F781:K781"/>
    <mergeCell ref="A867:D867"/>
    <mergeCell ref="A850:D850"/>
    <mergeCell ref="A844:D844"/>
    <mergeCell ref="A817:D817"/>
    <mergeCell ref="A814:D814"/>
    <mergeCell ref="A795:D795"/>
    <mergeCell ref="A700:D700"/>
    <mergeCell ref="A732:D732"/>
    <mergeCell ref="F454:K454"/>
    <mergeCell ref="D492:F492"/>
    <mergeCell ref="G492:K492"/>
  </mergeCells>
  <dataValidations count="1">
    <dataValidation type="whole" operator="equal" allowBlank="1" showInputMessage="1" showErrorMessage="1" error="Количество указывайте в блоке БРЕНДЫ" prompt="Количество указывайте в блоке БРЕНДЫ" sqref="L572:Q572 L102:Q103 L396:Q397 L73:Q73 L92:Q93 L129:Q129 L215:Q218 P287:Q290 L287:O289 P169:Q170 L169:O169 P19:Q40 M33:O33 M19:O20" xr:uid="{00000000-0002-0000-0000-000000000000}">
      <formula1>0</formula1>
    </dataValidation>
  </dataValidations>
  <hyperlinks>
    <hyperlink ref="F959:I959" r:id="rId1" display="Скачать Д Е К Л А Р А Ц И И   О   С О О Т В Е Т С Т В И И на весь товар" xr:uid="{00000000-0004-0000-0000-000000000000}"/>
    <hyperlink ref="D194" r:id="rId2" xr:uid="{00000000-0004-0000-0000-000001000000}"/>
    <hyperlink ref="D193" r:id="rId3" xr:uid="{00000000-0004-0000-0000-000002000000}"/>
    <hyperlink ref="D190" r:id="rId4" xr:uid="{00000000-0004-0000-0000-000003000000}"/>
    <hyperlink ref="D170" r:id="rId5" xr:uid="{00000000-0004-0000-0000-000004000000}"/>
    <hyperlink ref="D433" r:id="rId6" tooltip="Посмотреть обложку" xr:uid="{00000000-0004-0000-0000-000005000000}"/>
    <hyperlink ref="D450" r:id="rId7" xr:uid="{00000000-0004-0000-0000-000006000000}"/>
    <hyperlink ref="D23" r:id="rId8" xr:uid="{00000000-0004-0000-0000-000007000000}"/>
    <hyperlink ref="D25" r:id="rId9" xr:uid="{00000000-0004-0000-0000-000008000000}"/>
    <hyperlink ref="D26" r:id="rId10" xr:uid="{00000000-0004-0000-0000-000009000000}"/>
    <hyperlink ref="D27" r:id="rId11" xr:uid="{00000000-0004-0000-0000-00000A000000}"/>
    <hyperlink ref="D28" r:id="rId12" xr:uid="{00000000-0004-0000-0000-00000B000000}"/>
    <hyperlink ref="D30" r:id="rId13" xr:uid="{00000000-0004-0000-0000-00000C000000}"/>
    <hyperlink ref="D31" r:id="rId14" xr:uid="{00000000-0004-0000-0000-00000D000000}"/>
    <hyperlink ref="D32" r:id="rId15" xr:uid="{00000000-0004-0000-0000-00000E000000}"/>
    <hyperlink ref="D255" r:id="rId16" xr:uid="{00000000-0004-0000-0000-00000F000000}"/>
    <hyperlink ref="D254" r:id="rId17" xr:uid="{00000000-0004-0000-0000-000010000000}"/>
    <hyperlink ref="D253" r:id="rId18" xr:uid="{00000000-0004-0000-0000-000011000000}"/>
    <hyperlink ref="D249" r:id="rId19" xr:uid="{00000000-0004-0000-0000-000012000000}"/>
    <hyperlink ref="D297" r:id="rId20" xr:uid="{00000000-0004-0000-0000-000013000000}"/>
    <hyperlink ref="D326" r:id="rId21" xr:uid="{00000000-0004-0000-0000-000014000000}"/>
    <hyperlink ref="D290" r:id="rId22" xr:uid="{00000000-0004-0000-0000-000015000000}"/>
    <hyperlink ref="D300" r:id="rId23" xr:uid="{00000000-0004-0000-0000-000016000000}"/>
    <hyperlink ref="D314" r:id="rId24" xr:uid="{00000000-0004-0000-0000-000017000000}"/>
    <hyperlink ref="D317" r:id="rId25" xr:uid="{00000000-0004-0000-0000-000018000000}"/>
    <hyperlink ref="D685" r:id="rId26" xr:uid="{00000000-0004-0000-0000-000019000000}"/>
    <hyperlink ref="D678" r:id="rId27" xr:uid="{00000000-0004-0000-0000-00001A000000}"/>
    <hyperlink ref="D143" r:id="rId28" xr:uid="{00000000-0004-0000-0000-00001B000000}"/>
    <hyperlink ref="D142" r:id="rId29" xr:uid="{00000000-0004-0000-0000-00001C000000}"/>
    <hyperlink ref="D141" r:id="rId30" xr:uid="{00000000-0004-0000-0000-00001D000000}"/>
    <hyperlink ref="D140" r:id="rId31" xr:uid="{00000000-0004-0000-0000-00001E000000}"/>
    <hyperlink ref="D139" r:id="rId32" xr:uid="{00000000-0004-0000-0000-00001F000000}"/>
    <hyperlink ref="D137" r:id="rId33" xr:uid="{00000000-0004-0000-0000-000020000000}"/>
    <hyperlink ref="D138" r:id="rId34" xr:uid="{00000000-0004-0000-0000-000021000000}"/>
    <hyperlink ref="D136" r:id="rId35" xr:uid="{00000000-0004-0000-0000-000022000000}"/>
    <hyperlink ref="D550" r:id="rId36" xr:uid="{00000000-0004-0000-0000-000023000000}"/>
    <hyperlink ref="D546" r:id="rId37" xr:uid="{00000000-0004-0000-0000-000024000000}"/>
    <hyperlink ref="D525" r:id="rId38" xr:uid="{00000000-0004-0000-0000-000025000000}"/>
    <hyperlink ref="D517" r:id="rId39" xr:uid="{00000000-0004-0000-0000-000026000000}"/>
    <hyperlink ref="D512" r:id="rId40" xr:uid="{00000000-0004-0000-0000-000027000000}"/>
    <hyperlink ref="D468" r:id="rId41" xr:uid="{00000000-0004-0000-0000-000028000000}"/>
    <hyperlink ref="D929" r:id="rId42" xr:uid="{00000000-0004-0000-0000-000029000000}"/>
    <hyperlink ref="D928" r:id="rId43" xr:uid="{00000000-0004-0000-0000-00002A000000}"/>
    <hyperlink ref="D927" r:id="rId44" xr:uid="{00000000-0004-0000-0000-00002B000000}"/>
    <hyperlink ref="D926" r:id="rId45" xr:uid="{00000000-0004-0000-0000-00002C000000}"/>
    <hyperlink ref="D915" r:id="rId46" xr:uid="{00000000-0004-0000-0000-00002D000000}"/>
    <hyperlink ref="D901" r:id="rId47" xr:uid="{00000000-0004-0000-0000-00002E000000}"/>
    <hyperlink ref="D880" r:id="rId48" xr:uid="{00000000-0004-0000-0000-00002F000000}"/>
    <hyperlink ref="D881" r:id="rId49" xr:uid="{00000000-0004-0000-0000-000030000000}"/>
    <hyperlink ref="D882" r:id="rId50" xr:uid="{00000000-0004-0000-0000-000031000000}"/>
    <hyperlink ref="D879" r:id="rId51" xr:uid="{00000000-0004-0000-0000-000032000000}"/>
    <hyperlink ref="D874" r:id="rId52" xr:uid="{00000000-0004-0000-0000-000033000000}"/>
    <hyperlink ref="D875" r:id="rId53" xr:uid="{00000000-0004-0000-0000-000034000000}"/>
    <hyperlink ref="D876" r:id="rId54" xr:uid="{00000000-0004-0000-0000-000035000000}"/>
    <hyperlink ref="D877" r:id="rId55" xr:uid="{00000000-0004-0000-0000-000036000000}"/>
    <hyperlink ref="D765" r:id="rId56" xr:uid="{00000000-0004-0000-0000-000037000000}"/>
    <hyperlink ref="D756" r:id="rId57" xr:uid="{00000000-0004-0000-0000-000038000000}"/>
    <hyperlink ref="D709" r:id="rId58" xr:uid="{00000000-0004-0000-0000-000039000000}"/>
    <hyperlink ref="D695" r:id="rId59" xr:uid="{00000000-0004-0000-0000-00003A000000}"/>
    <hyperlink ref="D682" r:id="rId60" xr:uid="{00000000-0004-0000-0000-00003B000000}"/>
    <hyperlink ref="D636" r:id="rId61" xr:uid="{00000000-0004-0000-0000-00003C000000}"/>
    <hyperlink ref="D628" r:id="rId62" xr:uid="{00000000-0004-0000-0000-00003D000000}"/>
    <hyperlink ref="D571" r:id="rId63" xr:uid="{00000000-0004-0000-0000-00003E000000}"/>
    <hyperlink ref="D413" r:id="rId64" xr:uid="{00000000-0004-0000-0000-00003F000000}"/>
    <hyperlink ref="D398" r:id="rId65" xr:uid="{00000000-0004-0000-0000-000040000000}"/>
    <hyperlink ref="D338" r:id="rId66" xr:uid="{00000000-0004-0000-0000-000041000000}"/>
    <hyperlink ref="D333" r:id="rId67" xr:uid="{00000000-0004-0000-0000-000042000000}"/>
    <hyperlink ref="D265" r:id="rId68" xr:uid="{00000000-0004-0000-0000-000043000000}"/>
    <hyperlink ref="F218" location="R_BD" display="Перейти к раскраскам &quot;Бурёнка Даша&quot;" xr:uid="{00000000-0004-0000-0000-000044000000}"/>
    <hyperlink ref="F397" location="APPL_BD" display="Перейти к аппликациям &quot;Бурёнка Даша&quot;" xr:uid="{00000000-0004-0000-0000-000045000000}"/>
    <hyperlink ref="F289" location="P_BD" display="Перейти к раскраскам &quot;Буренка Даша&quot;" xr:uid="{00000000-0004-0000-0000-000046000000}"/>
    <hyperlink ref="D621" r:id="rId69" xr:uid="{00000000-0004-0000-0000-000047000000}"/>
    <hyperlink ref="D320" r:id="rId70" tooltip="Посмотреть обложку" xr:uid="{00000000-0004-0000-0000-000048000000}"/>
    <hyperlink ref="D949" r:id="rId71" xr:uid="{00000000-0004-0000-0000-000049000000}"/>
    <hyperlink ref="D948" r:id="rId72" xr:uid="{00000000-0004-0000-0000-00004A000000}"/>
    <hyperlink ref="D947" r:id="rId73" xr:uid="{00000000-0004-0000-0000-00004B000000}"/>
    <hyperlink ref="D944" r:id="rId74" xr:uid="{00000000-0004-0000-0000-00004C000000}"/>
    <hyperlink ref="D942" r:id="rId75" xr:uid="{00000000-0004-0000-0000-00004D000000}"/>
    <hyperlink ref="D941" r:id="rId76" xr:uid="{00000000-0004-0000-0000-00004E000000}"/>
    <hyperlink ref="D938" r:id="rId77" xr:uid="{00000000-0004-0000-0000-00004F000000}"/>
    <hyperlink ref="D937" r:id="rId78" xr:uid="{00000000-0004-0000-0000-000050000000}"/>
    <hyperlink ref="D946" r:id="rId79" xr:uid="{00000000-0004-0000-0000-000051000000}"/>
    <hyperlink ref="D943" r:id="rId80" tooltip="Посмотреть обложку" xr:uid="{00000000-0004-0000-0000-000052000000}"/>
    <hyperlink ref="D158" r:id="rId81" xr:uid="{00000000-0004-0000-0000-000053000000}"/>
    <hyperlink ref="D414" r:id="rId82" tooltip="Посмотреть обложку" xr:uid="{00000000-0004-0000-0000-000054000000}"/>
    <hyperlink ref="D437" r:id="rId83" tooltip="Посмотреть обложку" xr:uid="{00000000-0004-0000-0000-000055000000}"/>
    <hyperlink ref="D423" r:id="rId84" xr:uid="{00000000-0004-0000-0000-000056000000}"/>
    <hyperlink ref="D371" r:id="rId85" xr:uid="{00000000-0004-0000-0000-000057000000}"/>
    <hyperlink ref="D829" r:id="rId86" tooltip="Посмотреть обложку" xr:uid="{00000000-0004-0000-0000-000058000000}"/>
    <hyperlink ref="D823" r:id="rId87" tooltip="Посмотреть обложку" xr:uid="{00000000-0004-0000-0000-000059000000}"/>
    <hyperlink ref="D820" r:id="rId88" tooltip="Посмотреть обложку" xr:uid="{00000000-0004-0000-0000-00005A000000}"/>
    <hyperlink ref="D819" r:id="rId89" tooltip="Посмотреть обложку" xr:uid="{00000000-0004-0000-0000-00005B000000}"/>
    <hyperlink ref="D809" r:id="rId90" tooltip="Посмотреть обложку" xr:uid="{00000000-0004-0000-0000-00005C000000}"/>
    <hyperlink ref="D618" r:id="rId91" xr:uid="{00000000-0004-0000-0000-00005D000000}"/>
    <hyperlink ref="D672" r:id="rId92" xr:uid="{00000000-0004-0000-0000-00005E000000}"/>
    <hyperlink ref="D399" r:id="rId93" xr:uid="{00000000-0004-0000-0000-00005F000000}"/>
    <hyperlink ref="D55" r:id="rId94" xr:uid="{00000000-0004-0000-0000-000060000000}"/>
    <hyperlink ref="D54" r:id="rId95" xr:uid="{00000000-0004-0000-0000-000061000000}"/>
    <hyperlink ref="D53" r:id="rId96" xr:uid="{00000000-0004-0000-0000-000062000000}"/>
    <hyperlink ref="D207" r:id="rId97" xr:uid="{00000000-0004-0000-0000-000063000000}"/>
    <hyperlink ref="D339" r:id="rId98" tooltip="Посмотреть обложку" xr:uid="{00000000-0004-0000-0000-000064000000}"/>
    <hyperlink ref="D334" r:id="rId99" tooltip="Посмотреть обложку" xr:uid="{00000000-0004-0000-0000-000065000000}"/>
    <hyperlink ref="D346" r:id="rId100" xr:uid="{00000000-0004-0000-0000-000066000000}"/>
    <hyperlink ref="D345" r:id="rId101" xr:uid="{00000000-0004-0000-0000-000067000000}"/>
    <hyperlink ref="D336" r:id="rId102" tooltip="Посмотреть обложку" xr:uid="{00000000-0004-0000-0000-000068000000}"/>
    <hyperlink ref="D660" r:id="rId103" tooltip="Посмотреть обложку" xr:uid="{00000000-0004-0000-0000-000069000000}"/>
    <hyperlink ref="D342" r:id="rId104" tooltip="Посмотреть обложку" xr:uid="{00000000-0004-0000-0000-00006A000000}"/>
    <hyperlink ref="D331" r:id="rId105" tooltip="Посмотреть обложку" xr:uid="{00000000-0004-0000-0000-00006B000000}"/>
    <hyperlink ref="D246" r:id="rId106" xr:uid="{00000000-0004-0000-0000-00006C000000}"/>
    <hyperlink ref="D238" r:id="rId107" xr:uid="{00000000-0004-0000-0000-00006D000000}"/>
    <hyperlink ref="D243" r:id="rId108" xr:uid="{00000000-0004-0000-0000-00006E000000}"/>
    <hyperlink ref="D236" r:id="rId109" xr:uid="{00000000-0004-0000-0000-00006F000000}"/>
    <hyperlink ref="D221" r:id="rId110" xr:uid="{00000000-0004-0000-0000-000070000000}"/>
    <hyperlink ref="D116" r:id="rId111" tooltip="Посмотреть обложку" xr:uid="{00000000-0004-0000-0000-000071000000}"/>
    <hyperlink ref="D114" r:id="rId112" tooltip="Посмотреть обложку" xr:uid="{00000000-0004-0000-0000-000072000000}"/>
    <hyperlink ref="D111" r:id="rId113" tooltip="Посмотреть обложку" xr:uid="{00000000-0004-0000-0000-000073000000}"/>
    <hyperlink ref="D109" r:id="rId114" tooltip="Посмотреть обложку" xr:uid="{00000000-0004-0000-0000-000074000000}"/>
    <hyperlink ref="D110" r:id="rId115" tooltip="Посмотреть обложку" xr:uid="{00000000-0004-0000-0000-000075000000}"/>
    <hyperlink ref="D108" r:id="rId116" tooltip="Посмотреть обложку" xr:uid="{00000000-0004-0000-0000-000076000000}"/>
    <hyperlink ref="D107" r:id="rId117" tooltip="Посмотреть обложку" xr:uid="{00000000-0004-0000-0000-000077000000}"/>
    <hyperlink ref="D733" r:id="rId118" tooltip="Посмотреть обложку" xr:uid="{00000000-0004-0000-0000-000078000000}"/>
    <hyperlink ref="D737" r:id="rId119" tooltip="Посмотреть обложку" xr:uid="{00000000-0004-0000-0000-000079000000}"/>
    <hyperlink ref="D749" r:id="rId120" tooltip="Посмотреть обложку" xr:uid="{00000000-0004-0000-0000-00007A000000}"/>
    <hyperlink ref="D748" r:id="rId121" tooltip="Посмотреть обложку" xr:uid="{00000000-0004-0000-0000-00007B000000}"/>
    <hyperlink ref="D745" r:id="rId122" tooltip="Посмотреть обложку" xr:uid="{00000000-0004-0000-0000-00007C000000}"/>
    <hyperlink ref="D439" r:id="rId123" tooltip="Посмотреть обложку" xr:uid="{00000000-0004-0000-0000-00007D000000}"/>
    <hyperlink ref="D442" r:id="rId124" xr:uid="{00000000-0004-0000-0000-00007E000000}"/>
    <hyperlink ref="D443" r:id="rId125" xr:uid="{00000000-0004-0000-0000-00007F000000}"/>
    <hyperlink ref="D372" r:id="rId126" tooltip="Посмотреть обложку" xr:uid="{00000000-0004-0000-0000-000080000000}"/>
    <hyperlink ref="D386" r:id="rId127" xr:uid="{00000000-0004-0000-0000-000081000000}"/>
    <hyperlink ref="D391" r:id="rId128" tooltip="Посмотреть обложку" xr:uid="{00000000-0004-0000-0000-000082000000}"/>
    <hyperlink ref="D150" r:id="rId129" xr:uid="{00000000-0004-0000-0000-000083000000}"/>
    <hyperlink ref="D157" r:id="rId130" xr:uid="{00000000-0004-0000-0000-000084000000}"/>
    <hyperlink ref="D153" r:id="rId131" xr:uid="{00000000-0004-0000-0000-000085000000}"/>
    <hyperlink ref="D151" r:id="rId132" xr:uid="{00000000-0004-0000-0000-000086000000}"/>
    <hyperlink ref="D738" r:id="rId133" tooltip="Посмотреть обложку" xr:uid="{00000000-0004-0000-0000-000087000000}"/>
    <hyperlink ref="D165" r:id="rId134" xr:uid="{00000000-0004-0000-0000-000088000000}"/>
    <hyperlink ref="D163" r:id="rId135" xr:uid="{00000000-0004-0000-0000-000089000000}"/>
    <hyperlink ref="D149" r:id="rId136" xr:uid="{00000000-0004-0000-0000-00008A000000}"/>
    <hyperlink ref="D145" r:id="rId137" xr:uid="{00000000-0004-0000-0000-00008B000000}"/>
    <hyperlink ref="D308" r:id="rId138" xr:uid="{00000000-0004-0000-0000-00008C000000}"/>
    <hyperlink ref="D768" r:id="rId139" xr:uid="{00000000-0004-0000-0000-00008D000000}"/>
    <hyperlink ref="D306" r:id="rId140" xr:uid="{00000000-0004-0000-0000-00008E000000}"/>
    <hyperlink ref="D303" r:id="rId141" tooltip="Посмотреть обложку" xr:uid="{00000000-0004-0000-0000-00008F000000}"/>
    <hyperlink ref="D319" r:id="rId142" tooltip="Посмотреть обложку" xr:uid="{00000000-0004-0000-0000-000090000000}"/>
    <hyperlink ref="D422" r:id="rId143" tooltip="Посмотреть обложку" xr:uid="{00000000-0004-0000-0000-000091000000}"/>
    <hyperlink ref="D673" r:id="rId144" tooltip="Посмотреть обложку" xr:uid="{00000000-0004-0000-0000-000092000000}"/>
    <hyperlink ref="D278" r:id="rId145" tooltip="Посмотреть обложку" xr:uid="{00000000-0004-0000-0000-000093000000}"/>
    <hyperlink ref="D305" r:id="rId146" tooltip="Посмотреть обложку" xr:uid="{00000000-0004-0000-0000-000094000000}"/>
    <hyperlink ref="D281" r:id="rId147" tooltip="Посмотреть обложку" xr:uid="{00000000-0004-0000-0000-000095000000}"/>
    <hyperlink ref="D723" r:id="rId148" tooltip="Посмотреть обложку" xr:uid="{00000000-0004-0000-0000-000096000000}"/>
    <hyperlink ref="D424" r:id="rId149" tooltip="Посмотреть обложку" xr:uid="{00000000-0004-0000-0000-000097000000}"/>
    <hyperlink ref="F572" location="kart_CT" display="Перейти к  &quot;Синий трактор&quot;" xr:uid="{00000000-0004-0000-0000-000098000000}"/>
    <hyperlink ref="F217" location="Star_CT" display="Перейти к раскраскам &quot;Синий трактор&quot;" xr:uid="{00000000-0004-0000-0000-000099000000}"/>
    <hyperlink ref="F93" location="kck_ct" display="Перейти к &quot;Синий трактор&quot;" xr:uid="{00000000-0004-0000-0000-00009A000000}"/>
    <hyperlink ref="F288" location="Pan_CT" display="Перейти к раскраскам &quot;Синий трактор&quot;" xr:uid="{00000000-0004-0000-0000-00009B000000}"/>
    <hyperlink ref="D50" r:id="rId150" xr:uid="{00000000-0004-0000-0000-00009C000000}"/>
    <hyperlink ref="D58" r:id="rId151" xr:uid="{00000000-0004-0000-0000-00009D000000}"/>
    <hyperlink ref="D65" r:id="rId152" xr:uid="{00000000-0004-0000-0000-00009E000000}"/>
    <hyperlink ref="D59" r:id="rId153" xr:uid="{00000000-0004-0000-0000-00009F000000}"/>
    <hyperlink ref="D61" r:id="rId154" xr:uid="{00000000-0004-0000-0000-0000A0000000}"/>
    <hyperlink ref="F103" location="mini_Traktor" display="Перейти к мини-альбомам бренда &quot;Синий трактор&quot;" xr:uid="{00000000-0004-0000-0000-0000A1000000}"/>
    <hyperlink ref="F102" location="mini_TB" display="Перейти к мини-альбомам бренда &quot;Три Богатыря&quot;" xr:uid="{00000000-0004-0000-0000-0000A2000000}"/>
    <hyperlink ref="D48" r:id="rId155" xr:uid="{00000000-0004-0000-0000-0000A3000000}"/>
    <hyperlink ref="D49" r:id="rId156" xr:uid="{00000000-0004-0000-0000-0000A4000000}"/>
    <hyperlink ref="D44" r:id="rId157" xr:uid="{00000000-0004-0000-0000-0000A5000000}"/>
    <hyperlink ref="D515" r:id="rId158" xr:uid="{00000000-0004-0000-0000-0000A6000000}"/>
    <hyperlink ref="D435" r:id="rId159" tooltip="Посмотреть обложку" xr:uid="{00000000-0004-0000-0000-0000A7000000}"/>
    <hyperlink ref="D449" r:id="rId160" xr:uid="{00000000-0004-0000-0000-0000A8000000}"/>
    <hyperlink ref="F216" location="Star_TB" display="Перейти к раскраскам &quot;Три Богатыря&quot;" xr:uid="{00000000-0004-0000-0000-0000A9000000}"/>
    <hyperlink ref="F92" location="KCK_TB" display="Перейти к  &quot;Трем Богатырям&quot;" xr:uid="{00000000-0004-0000-0000-0000AA000000}"/>
    <hyperlink ref="F169" location="Brush_TB" display="Перейти к  &quot;Трем Богатырям&quot;" xr:uid="{00000000-0004-0000-0000-0000AB000000}"/>
    <hyperlink ref="F129" location="Learn_TB" display="Перейти к  &quot;Трем Богатырям&quot;" xr:uid="{00000000-0004-0000-0000-0000AC000000}"/>
    <hyperlink ref="F73" location="TB_CHITAEM" display="Перейти к  &quot;Трем Богатырям&quot;" xr:uid="{00000000-0004-0000-0000-0000AD000000}"/>
    <hyperlink ref="F287" location="Pen_Fix" display="Перейти к раскраскам &quot;Фиксики&quot;" xr:uid="{00000000-0004-0000-0000-0000AE000000}"/>
    <hyperlink ref="F215" location="Star_Fix" display="Перейти к раскраскам &quot;Фиксики&quot;" xr:uid="{00000000-0004-0000-0000-0000AF000000}"/>
    <hyperlink ref="F396" location="TK_A5" display="Перейти к аппликациям &quot;Три кота&quot;" xr:uid="{00000000-0004-0000-0000-0000B0000000}"/>
    <hyperlink ref="D64" r:id="rId161" xr:uid="{00000000-0004-0000-0000-0000B1000000}"/>
    <hyperlink ref="D63" r:id="rId162" xr:uid="{00000000-0004-0000-0000-0000B2000000}"/>
    <hyperlink ref="D62" r:id="rId163" xr:uid="{00000000-0004-0000-0000-0000B3000000}"/>
    <hyperlink ref="D60" r:id="rId164" xr:uid="{00000000-0004-0000-0000-0000B4000000}"/>
    <hyperlink ref="D871" r:id="rId165" tooltip="Посмотреть обложку" xr:uid="{00000000-0004-0000-0000-0000B5000000}"/>
    <hyperlink ref="D885" r:id="rId166" tooltip="Посмотреть обложку" xr:uid="{00000000-0004-0000-0000-0000B6000000}"/>
    <hyperlink ref="D887" r:id="rId167" tooltip="Посмотреть обложку" xr:uid="{00000000-0004-0000-0000-0000B7000000}"/>
    <hyperlink ref="D884" r:id="rId168" tooltip="Посмотреть обложку" xr:uid="{00000000-0004-0000-0000-0000B8000000}"/>
    <hyperlink ref="D891" r:id="rId169" tooltip="Посмотреть обложку" xr:uid="{00000000-0004-0000-0000-0000B9000000}"/>
    <hyperlink ref="D869" r:id="rId170" tooltip="Посмотреть обложку" xr:uid="{00000000-0004-0000-0000-0000BA000000}"/>
    <hyperlink ref="D870" r:id="rId171" tooltip="Посмотреть обложку" xr:uid="{00000000-0004-0000-0000-0000BB000000}"/>
    <hyperlink ref="D873" r:id="rId172" tooltip="Посмотреть обложку" xr:uid="{00000000-0004-0000-0000-0000BC000000}"/>
    <hyperlink ref="D892" r:id="rId173" tooltip="Посмотреть обложку" xr:uid="{00000000-0004-0000-0000-0000BD000000}"/>
    <hyperlink ref="D883" r:id="rId174" tooltip="Посмотреть обложку" xr:uid="{00000000-0004-0000-0000-0000BE000000}"/>
    <hyperlink ref="D888" r:id="rId175" xr:uid="{00000000-0004-0000-0000-0000BF000000}"/>
    <hyperlink ref="D896" r:id="rId176" tooltip="Посмотреть обложку" xr:uid="{00000000-0004-0000-0000-0000C0000000}"/>
    <hyperlink ref="D894" r:id="rId177" tooltip="Посмотреть обложку" xr:uid="{00000000-0004-0000-0000-0000C1000000}"/>
    <hyperlink ref="D895" r:id="rId178" tooltip="Посмотреть обложку" xr:uid="{00000000-0004-0000-0000-0000C2000000}"/>
    <hyperlink ref="D897" r:id="rId179" tooltip="Посмотреть обложку" xr:uid="{00000000-0004-0000-0000-0000C3000000}"/>
    <hyperlink ref="D889" r:id="rId180" xr:uid="{00000000-0004-0000-0000-0000C4000000}"/>
    <hyperlink ref="D886" r:id="rId181" tooltip="Посмотреть обложку" xr:uid="{00000000-0004-0000-0000-0000C5000000}"/>
    <hyperlink ref="D893" r:id="rId182" tooltip="Посмотреть обложку" xr:uid="{00000000-0004-0000-0000-0000C6000000}"/>
    <hyperlink ref="D845" r:id="rId183" tooltip="Посмотреть обложку" xr:uid="{00000000-0004-0000-0000-0000C7000000}"/>
    <hyperlink ref="D848" r:id="rId184" tooltip="Посмотреть обложку" xr:uid="{00000000-0004-0000-0000-0000C8000000}"/>
    <hyperlink ref="D846" r:id="rId185" tooltip="Посмотреть обложку" xr:uid="{00000000-0004-0000-0000-0000C9000000}"/>
    <hyperlink ref="D847" r:id="rId186" tooltip="Посмотреть обложку" xr:uid="{00000000-0004-0000-0000-0000CA000000}"/>
    <hyperlink ref="D849" r:id="rId187" tooltip="Посмотреть обложку" xr:uid="{00000000-0004-0000-0000-0000CB000000}"/>
    <hyperlink ref="D815" r:id="rId188" tooltip="Посмотреть обложку" xr:uid="{00000000-0004-0000-0000-0000CC000000}"/>
    <hyperlink ref="D406" r:id="rId189" xr:uid="{00000000-0004-0000-0000-0000CD000000}"/>
    <hyperlink ref="D426" r:id="rId190" xr:uid="{00000000-0004-0000-0000-0000CE000000}"/>
    <hyperlink ref="D408" r:id="rId191" xr:uid="{00000000-0004-0000-0000-0000CF000000}"/>
    <hyperlink ref="D400" r:id="rId192" xr:uid="{00000000-0004-0000-0000-0000D0000000}"/>
    <hyperlink ref="D524" r:id="rId193" xr:uid="{00000000-0004-0000-0000-0000D1000000}"/>
    <hyperlink ref="D528" r:id="rId194" xr:uid="{00000000-0004-0000-0000-0000D2000000}"/>
    <hyperlink ref="D302" r:id="rId195" xr:uid="{00000000-0004-0000-0000-0000D3000000}"/>
    <hyperlink ref="D299" r:id="rId196" xr:uid="{00000000-0004-0000-0000-0000D4000000}"/>
    <hyperlink ref="D166" r:id="rId197" xr:uid="{00000000-0004-0000-0000-0000D5000000}"/>
    <hyperlink ref="D164" r:id="rId198" xr:uid="{00000000-0004-0000-0000-0000D6000000}"/>
    <hyperlink ref="D154" r:id="rId199" xr:uid="{00000000-0004-0000-0000-0000D7000000}"/>
    <hyperlink ref="D146" r:id="rId200" xr:uid="{00000000-0004-0000-0000-0000D8000000}"/>
    <hyperlink ref="D842" r:id="rId201" xr:uid="{00000000-0004-0000-0000-0000D9000000}"/>
    <hyperlink ref="D836" r:id="rId202" xr:uid="{00000000-0004-0000-0000-0000DA000000}"/>
    <hyperlink ref="D832" r:id="rId203" xr:uid="{00000000-0004-0000-0000-0000DB000000}"/>
    <hyperlink ref="D830" r:id="rId204" xr:uid="{00000000-0004-0000-0000-0000DC000000}"/>
    <hyperlink ref="D826" r:id="rId205" xr:uid="{00000000-0004-0000-0000-0000DD000000}"/>
    <hyperlink ref="D47" r:id="rId206" xr:uid="{00000000-0004-0000-0000-0000DE000000}"/>
    <hyperlink ref="D46" r:id="rId207" xr:uid="{00000000-0004-0000-0000-0000DF000000}"/>
    <hyperlink ref="D45" r:id="rId208" xr:uid="{00000000-0004-0000-0000-0000E0000000}"/>
    <hyperlink ref="D43" r:id="rId209" xr:uid="{00000000-0004-0000-0000-0000E1000000}"/>
    <hyperlink ref="D161" r:id="rId210" xr:uid="{00000000-0004-0000-0000-0000E2000000}"/>
    <hyperlink ref="D232" r:id="rId211" xr:uid="{00000000-0004-0000-0000-0000E3000000}"/>
    <hyperlink ref="D735" r:id="rId212" xr:uid="{00000000-0004-0000-0000-0000E4000000}"/>
    <hyperlink ref="D192" r:id="rId213" xr:uid="{00000000-0004-0000-0000-0000E5000000}"/>
    <hyperlink ref="D191" r:id="rId214" xr:uid="{00000000-0004-0000-0000-0000E6000000}"/>
    <hyperlink ref="D231" r:id="rId215" xr:uid="{00000000-0004-0000-0000-0000E7000000}"/>
    <hyperlink ref="D229" r:id="rId216" xr:uid="{00000000-0004-0000-0000-0000E8000000}"/>
    <hyperlink ref="D228" r:id="rId217" xr:uid="{00000000-0004-0000-0000-0000E9000000}"/>
    <hyperlink ref="D225" r:id="rId218" xr:uid="{00000000-0004-0000-0000-0000EA000000}"/>
    <hyperlink ref="D214" r:id="rId219" xr:uid="{00000000-0004-0000-0000-0000EB000000}"/>
    <hyperlink ref="D648" r:id="rId220" xr:uid="{00000000-0004-0000-0000-0000EC000000}"/>
    <hyperlink ref="D651" r:id="rId221" xr:uid="{00000000-0004-0000-0000-0000ED000000}"/>
    <hyperlink ref="D242" r:id="rId222" xr:uid="{00000000-0004-0000-0000-0000EE000000}"/>
    <hyperlink ref="D241" r:id="rId223" xr:uid="{00000000-0004-0000-0000-0000EF000000}"/>
    <hyperlink ref="D237" r:id="rId224" xr:uid="{00000000-0004-0000-0000-0000F0000000}"/>
    <hyperlink ref="D248" r:id="rId225" xr:uid="{00000000-0004-0000-0000-0000F1000000}"/>
    <hyperlink ref="D754" r:id="rId226" tooltip="Посмотреть обложку" xr:uid="{00000000-0004-0000-0000-0000F2000000}"/>
    <hyperlink ref="D750" r:id="rId227" xr:uid="{00000000-0004-0000-0000-0000F3000000}"/>
    <hyperlink ref="D746" r:id="rId228" xr:uid="{00000000-0004-0000-0000-0000F4000000}"/>
    <hyperlink ref="D740" r:id="rId229" xr:uid="{00000000-0004-0000-0000-0000F5000000}"/>
    <hyperlink ref="D730" r:id="rId230" xr:uid="{00000000-0004-0000-0000-0000F6000000}"/>
    <hyperlink ref="D725" r:id="rId231" xr:uid="{00000000-0004-0000-0000-0000F7000000}"/>
    <hyperlink ref="D311" r:id="rId232" xr:uid="{00000000-0004-0000-0000-0000F8000000}"/>
    <hyperlink ref="D277" r:id="rId233" xr:uid="{00000000-0004-0000-0000-0000F9000000}"/>
    <hyperlink ref="D405" r:id="rId234" xr:uid="{00000000-0004-0000-0000-0000FA000000}"/>
    <hyperlink ref="D403" r:id="rId235" xr:uid="{00000000-0004-0000-0000-0000FB000000}"/>
    <hyperlink ref="D425" r:id="rId236" xr:uid="{00000000-0004-0000-0000-0000FC000000}"/>
    <hyperlink ref="D411" r:id="rId237" xr:uid="{00000000-0004-0000-0000-0000FD000000}"/>
    <hyperlink ref="D395" r:id="rId238" xr:uid="{00000000-0004-0000-0000-0000FE000000}"/>
    <hyperlink ref="D630" r:id="rId239" xr:uid="{00000000-0004-0000-0000-0000FF000000}"/>
    <hyperlink ref="D614" r:id="rId240" xr:uid="{00000000-0004-0000-0000-000000010000}"/>
    <hyperlink ref="D611" r:id="rId241" xr:uid="{00000000-0004-0000-0000-000001010000}"/>
    <hyperlink ref="D195" r:id="rId242" xr:uid="{00000000-0004-0000-0000-000002010000}"/>
    <hyperlink ref="D196" r:id="rId243" xr:uid="{00000000-0004-0000-0000-000003010000}"/>
    <hyperlink ref="D189" r:id="rId244" xr:uid="{00000000-0004-0000-0000-000004010000}"/>
    <hyperlink ref="D188" r:id="rId245" xr:uid="{00000000-0004-0000-0000-000005010000}"/>
    <hyperlink ref="D187" r:id="rId246" xr:uid="{00000000-0004-0000-0000-000006010000}"/>
    <hyperlink ref="D186" r:id="rId247" xr:uid="{00000000-0004-0000-0000-000007010000}"/>
    <hyperlink ref="D222" r:id="rId248" xr:uid="{00000000-0004-0000-0000-000008010000}"/>
    <hyperlink ref="D250" r:id="rId249" xr:uid="{00000000-0004-0000-0000-000009010000}"/>
    <hyperlink ref="D252" r:id="rId250" xr:uid="{00000000-0004-0000-0000-00000A010000}"/>
    <hyperlink ref="D234" r:id="rId251" xr:uid="{00000000-0004-0000-0000-00000B010000}"/>
    <hyperlink ref="D235" r:id="rId252" xr:uid="{00000000-0004-0000-0000-00000C010000}"/>
    <hyperlink ref="D224" r:id="rId253" xr:uid="{00000000-0004-0000-0000-00000D010000}"/>
    <hyperlink ref="D230" r:id="rId254" xr:uid="{00000000-0004-0000-0000-00000E010000}"/>
    <hyperlink ref="D220" r:id="rId255" xr:uid="{00000000-0004-0000-0000-00000F010000}"/>
    <hyperlink ref="D226" r:id="rId256" xr:uid="{00000000-0004-0000-0000-000010010000}"/>
    <hyperlink ref="D251" r:id="rId257" xr:uid="{00000000-0004-0000-0000-000011010000}"/>
    <hyperlink ref="D239" r:id="rId258" xr:uid="{00000000-0004-0000-0000-000012010000}"/>
    <hyperlink ref="D245" r:id="rId259" xr:uid="{00000000-0004-0000-0000-000013010000}"/>
    <hyperlink ref="D227" r:id="rId260" xr:uid="{00000000-0004-0000-0000-000014010000}"/>
    <hyperlink ref="D223" r:id="rId261" xr:uid="{00000000-0004-0000-0000-000015010000}"/>
    <hyperlink ref="D219" r:id="rId262" xr:uid="{00000000-0004-0000-0000-000016010000}"/>
    <hyperlink ref="D257" r:id="rId263" tooltip="Посмотреть обложку" xr:uid="{00000000-0004-0000-0000-000017010000}"/>
    <hyperlink ref="D256" r:id="rId264" tooltip="Посмотреть обложку" xr:uid="{00000000-0004-0000-0000-000018010000}"/>
    <hyperlink ref="D380" r:id="rId265" xr:uid="{00000000-0004-0000-0000-000019010000}"/>
    <hyperlink ref="D684" r:id="rId266" xr:uid="{00000000-0004-0000-0000-00001A010000}"/>
    <hyperlink ref="D683" r:id="rId267" xr:uid="{00000000-0004-0000-0000-00001B010000}"/>
    <hyperlink ref="D70" r:id="rId268" xr:uid="{00000000-0004-0000-0000-00001C010000}"/>
    <hyperlink ref="D69" r:id="rId269" xr:uid="{00000000-0004-0000-0000-00001D010000}"/>
    <hyperlink ref="D68" r:id="rId270" xr:uid="{00000000-0004-0000-0000-00001E010000}"/>
    <hyperlink ref="D67" r:id="rId271" xr:uid="{00000000-0004-0000-0000-00001F010000}"/>
    <hyperlink ref="D485" r:id="rId272" xr:uid="{00000000-0004-0000-0000-000020010000}"/>
    <hyperlink ref="D753" r:id="rId273" tooltip="Посмотреть обложку" xr:uid="{00000000-0004-0000-0000-000021010000}"/>
    <hyperlink ref="D694" r:id="rId274" xr:uid="{00000000-0004-0000-0000-000022010000}"/>
    <hyperlink ref="D691" r:id="rId275" tooltip="Посмотреть обложку" xr:uid="{00000000-0004-0000-0000-000023010000}"/>
    <hyperlink ref="D681" r:id="rId276" xr:uid="{00000000-0004-0000-0000-000024010000}"/>
    <hyperlink ref="D912" r:id="rId277" tooltip="Посмотреть обложку" xr:uid="{00000000-0004-0000-0000-000025010000}"/>
    <hyperlink ref="D911" r:id="rId278" tooltip="Посмотреть обложку" xr:uid="{00000000-0004-0000-0000-000026010000}"/>
    <hyperlink ref="D906" r:id="rId279" tooltip="Посмотреть обложку" xr:uid="{00000000-0004-0000-0000-000027010000}"/>
    <hyperlink ref="D900" r:id="rId280" tooltip="Посмотреть обложку" xr:uid="{00000000-0004-0000-0000-000028010000}"/>
    <hyperlink ref="D902" r:id="rId281" tooltip="Посмотреть обложку" xr:uid="{00000000-0004-0000-0000-000029010000}"/>
    <hyperlink ref="D899" r:id="rId282" tooltip="Посмотреть обложку" xr:uid="{00000000-0004-0000-0000-00002A010000}"/>
    <hyperlink ref="D708" r:id="rId283" tooltip="Посмотреть обложку" xr:uid="{00000000-0004-0000-0000-00002B010000}"/>
    <hyperlink ref="D592" r:id="rId284" xr:uid="{00000000-0004-0000-0000-00002C010000}"/>
    <hyperlink ref="D594" r:id="rId285" xr:uid="{00000000-0004-0000-0000-00002D010000}"/>
    <hyperlink ref="D155" r:id="rId286" xr:uid="{00000000-0004-0000-0000-00002E010000}"/>
    <hyperlink ref="D148" r:id="rId287" xr:uid="{00000000-0004-0000-0000-00002F010000}"/>
    <hyperlink ref="D692" r:id="rId288" tooltip="Посмотреть обложку" xr:uid="{00000000-0004-0000-0000-000030010000}"/>
    <hyperlink ref="D687" r:id="rId289" xr:uid="{00000000-0004-0000-0000-000031010000}"/>
    <hyperlink ref="D608" r:id="rId290" xr:uid="{00000000-0004-0000-0000-000032010000}"/>
    <hyperlink ref="D595" r:id="rId291" xr:uid="{00000000-0004-0000-0000-000033010000}"/>
    <hyperlink ref="D704" r:id="rId292" xr:uid="{00000000-0004-0000-0000-000034010000}"/>
    <hyperlink ref="D710" r:id="rId293" xr:uid="{00000000-0004-0000-0000-000035010000}"/>
    <hyperlink ref="D706" r:id="rId294" xr:uid="{00000000-0004-0000-0000-000036010000}"/>
    <hyperlink ref="D707" r:id="rId295" xr:uid="{00000000-0004-0000-0000-000037010000}"/>
    <hyperlink ref="D323" r:id="rId296" xr:uid="{00000000-0004-0000-0000-000038010000}"/>
    <hyperlink ref="D565" r:id="rId297" xr:uid="{00000000-0004-0000-0000-000039010000}"/>
    <hyperlink ref="D564" r:id="rId298" xr:uid="{00000000-0004-0000-0000-00003A010000}"/>
    <hyperlink ref="D156" r:id="rId299" xr:uid="{00000000-0004-0000-0000-00003B010000}"/>
    <hyperlink ref="D910" r:id="rId300" tooltip="Посмотреть обложку" xr:uid="{00000000-0004-0000-0000-00003C010000}"/>
    <hyperlink ref="D721" r:id="rId301" xr:uid="{00000000-0004-0000-0000-00003D010000}"/>
    <hyperlink ref="D379" r:id="rId302" xr:uid="{00000000-0004-0000-0000-00003E010000}"/>
    <hyperlink ref="D269" r:id="rId303" xr:uid="{00000000-0004-0000-0000-00003F010000}"/>
    <hyperlink ref="D264" r:id="rId304" xr:uid="{00000000-0004-0000-0000-000040010000}"/>
    <hyperlink ref="D261" r:id="rId305" xr:uid="{00000000-0004-0000-0000-000041010000}"/>
    <hyperlink ref="D260" r:id="rId306" xr:uid="{00000000-0004-0000-0000-000042010000}"/>
    <hyperlink ref="D623" r:id="rId307" xr:uid="{00000000-0004-0000-0000-000043010000}"/>
    <hyperlink ref="D622" r:id="rId308" xr:uid="{00000000-0004-0000-0000-000044010000}"/>
    <hyperlink ref="D568" r:id="rId309" xr:uid="{00000000-0004-0000-0000-000045010000}"/>
    <hyperlink ref="D292" r:id="rId310" tooltip="Посмотреть обложку" xr:uid="{00000000-0004-0000-0000-000046010000}"/>
    <hyperlink ref="D80" r:id="rId311" xr:uid="{00000000-0004-0000-0000-000047010000}"/>
    <hyperlink ref="D79" r:id="rId312" xr:uid="{00000000-0004-0000-0000-000048010000}"/>
    <hyperlink ref="D78" r:id="rId313" xr:uid="{00000000-0004-0000-0000-000049010000}"/>
    <hyperlink ref="D77" r:id="rId314" xr:uid="{00000000-0004-0000-0000-00004A010000}"/>
    <hyperlink ref="D76" r:id="rId315" xr:uid="{00000000-0004-0000-0000-00004B010000}"/>
    <hyperlink ref="D75" r:id="rId316" xr:uid="{00000000-0004-0000-0000-00004C010000}"/>
    <hyperlink ref="D74" r:id="rId317" xr:uid="{00000000-0004-0000-0000-00004D010000}"/>
    <hyperlink ref="D72" r:id="rId318" xr:uid="{00000000-0004-0000-0000-00004E010000}"/>
    <hyperlink ref="D307" r:id="rId319" xr:uid="{00000000-0004-0000-0000-00004F010000}"/>
    <hyperlink ref="D293" r:id="rId320" xr:uid="{00000000-0004-0000-0000-000050010000}"/>
    <hyperlink ref="D318" r:id="rId321" xr:uid="{00000000-0004-0000-0000-000051010000}"/>
    <hyperlink ref="D301" r:id="rId322" xr:uid="{00000000-0004-0000-0000-000052010000}"/>
    <hyperlink ref="D315" r:id="rId323" xr:uid="{00000000-0004-0000-0000-000053010000}"/>
    <hyperlink ref="D539" r:id="rId324" tooltip="Посмотреть обложку" xr:uid="{00000000-0004-0000-0000-000054010000}"/>
    <hyperlink ref="D663" r:id="rId325" tooltip="Посмотреть обложку" xr:uid="{00000000-0004-0000-0000-000055010000}"/>
    <hyperlink ref="D661" r:id="rId326" tooltip="Просмотреть обложку" xr:uid="{00000000-0004-0000-0000-000056010000}"/>
    <hyperlink ref="D662" r:id="rId327" tooltip="Просмотреть обложку" xr:uid="{00000000-0004-0000-0000-000057010000}"/>
    <hyperlink ref="D664" r:id="rId328" tooltip="Просмотреть обложку" xr:uid="{00000000-0004-0000-0000-000058010000}"/>
    <hyperlink ref="D337" r:id="rId329" tooltip="Просмотреть обложку" xr:uid="{00000000-0004-0000-0000-000059010000}"/>
    <hyperlink ref="D347" r:id="rId330" tooltip="Посмотеть обложку" xr:uid="{00000000-0004-0000-0000-00005A010000}"/>
    <hyperlink ref="D343" r:id="rId331" tooltip="Посмотреть обложку" xr:uid="{00000000-0004-0000-0000-00005B010000}"/>
    <hyperlink ref="D540" r:id="rId332" tooltip="Посмотреть обложку" xr:uid="{00000000-0004-0000-0000-00005C010000}"/>
    <hyperlink ref="D471" r:id="rId333" tooltip="Посмотреть обложку" xr:uid="{00000000-0004-0000-0000-00005D010000}"/>
    <hyperlink ref="D272" r:id="rId334" tooltip="Посмотреть обложку" xr:uid="{00000000-0004-0000-0000-00005E010000}"/>
    <hyperlink ref="D271" r:id="rId335" tooltip="Посмотреть обложку" xr:uid="{00000000-0004-0000-0000-00005F010000}"/>
    <hyperlink ref="D267" r:id="rId336" tooltip="Посмотреть обложку" xr:uid="{00000000-0004-0000-0000-000060010000}"/>
    <hyperlink ref="D266" r:id="rId337" tooltip="Посмотреть обложку" xr:uid="{00000000-0004-0000-0000-000061010000}"/>
    <hyperlink ref="D670" r:id="rId338" tooltip="Посмотреть обложку" xr:uid="{00000000-0004-0000-0000-000062010000}"/>
    <hyperlink ref="D741" r:id="rId339" tooltip="Посмотреть обложку" xr:uid="{00000000-0004-0000-0000-000063010000}"/>
    <hyperlink ref="D671" r:id="rId340" tooltip="Посмотреть обложку" xr:uid="{00000000-0004-0000-0000-000064010000}"/>
    <hyperlink ref="D744" r:id="rId341" tooltip="Посмотреть обложку" xr:uid="{00000000-0004-0000-0000-000065010000}"/>
    <hyperlink ref="D739" r:id="rId342" tooltip="Посмотреть обложку" xr:uid="{00000000-0004-0000-0000-000066010000}"/>
    <hyperlink ref="D736" r:id="rId343" tooltip="Посмотреть обложку" xr:uid="{00000000-0004-0000-0000-000067010000}"/>
    <hyperlink ref="D743" r:id="rId344" tooltip="Посмотреть обложку" xr:uid="{00000000-0004-0000-0000-000068010000}"/>
    <hyperlink ref="D263" r:id="rId345" tooltip="Посмотреть обложку" xr:uid="{00000000-0004-0000-0000-000069010000}"/>
    <hyperlink ref="D840" r:id="rId346" tooltip="Посмотреть обложку" xr:uid="{00000000-0004-0000-0000-00006A010000}"/>
    <hyperlink ref="D472" r:id="rId347" tooltip="Посмотреть обложку" xr:uid="{00000000-0004-0000-0000-00006B010000}"/>
    <hyperlink ref="D438" r:id="rId348" tooltip="Посмотреть обложку" xr:uid="{00000000-0004-0000-0000-00006C010000}"/>
    <hyperlink ref="D441" r:id="rId349" tooltip="Посмотреть обложку" xr:uid="{00000000-0004-0000-0000-00006D010000}"/>
    <hyperlink ref="D440" r:id="rId350" tooltip="Посмотреть обложку" xr:uid="{00000000-0004-0000-0000-00006E010000}"/>
    <hyperlink ref="D940" r:id="rId351" tooltip="Посмотреть обложку" xr:uid="{00000000-0004-0000-0000-00006F010000}"/>
    <hyperlink ref="D909" r:id="rId352" tooltip="Посмотреть обложку" xr:uid="{00000000-0004-0000-0000-000070010000}"/>
    <hyperlink ref="D908" r:id="rId353" tooltip="Посмотреть обложку" xr:uid="{00000000-0004-0000-0000-000071010000}"/>
    <hyperlink ref="D907" r:id="rId354" tooltip="Посмотреть обложку" xr:uid="{00000000-0004-0000-0000-000072010000}"/>
    <hyperlink ref="D939" r:id="rId355" tooltip="Посмотреть обложку" xr:uid="{00000000-0004-0000-0000-000073010000}"/>
    <hyperlink ref="D914" r:id="rId356" tooltip="Посмотреть обложку" xr:uid="{00000000-0004-0000-0000-000074010000}"/>
    <hyperlink ref="D904" r:id="rId357" tooltip="Посмотреть обложку" xr:uid="{00000000-0004-0000-0000-000075010000}"/>
    <hyperlink ref="D916" r:id="rId358" tooltip="Посмотреть обложку" xr:uid="{00000000-0004-0000-0000-000076010000}"/>
    <hyperlink ref="D917" r:id="rId359" tooltip="Посмотреть обложку" xr:uid="{00000000-0004-0000-0000-000077010000}"/>
    <hyperlink ref="D945" r:id="rId360" tooltip="Посмотреть обложку" xr:uid="{00000000-0004-0000-0000-000078010000}"/>
    <hyperlink ref="D905" r:id="rId361" tooltip="Посмотреть обложку" xr:uid="{00000000-0004-0000-0000-000079010000}"/>
    <hyperlink ref="D903" r:id="rId362" tooltip="Посмотреть обложку" xr:uid="{00000000-0004-0000-0000-00007A010000}"/>
    <hyperlink ref="D934" r:id="rId363" tooltip="Посмотреть обложку" xr:uid="{00000000-0004-0000-0000-00007B010000}"/>
    <hyperlink ref="D931" r:id="rId364" tooltip="Посмотреть обложку" xr:uid="{00000000-0004-0000-0000-00007C010000}"/>
    <hyperlink ref="D935" r:id="rId365" tooltip="Посмотреть обложку" xr:uid="{00000000-0004-0000-0000-00007D010000}"/>
    <hyperlink ref="D932" r:id="rId366" tooltip="Посмотреть обложку" xr:uid="{00000000-0004-0000-0000-00007E010000}"/>
    <hyperlink ref="D933" r:id="rId367" tooltip="Посмотреть обложку" xr:uid="{00000000-0004-0000-0000-00007F010000}"/>
    <hyperlink ref="D930" r:id="rId368" tooltip="Посмотреть обложку" xr:uid="{00000000-0004-0000-0000-000080010000}"/>
    <hyperlink ref="D918" r:id="rId369" xr:uid="{00000000-0004-0000-0000-000081010000}"/>
    <hyperlink ref="D919" r:id="rId370" xr:uid="{00000000-0004-0000-0000-000082010000}"/>
    <hyperlink ref="D920" r:id="rId371" tooltip="Посмотреть обложку" xr:uid="{00000000-0004-0000-0000-000083010000}"/>
    <hyperlink ref="D921" r:id="rId372" tooltip="Посмотреть обложку" xr:uid="{00000000-0004-0000-0000-000084010000}"/>
    <hyperlink ref="D925" r:id="rId373" tooltip="Посмотреть обложку" xr:uid="{00000000-0004-0000-0000-000085010000}"/>
    <hyperlink ref="D922" r:id="rId374" xr:uid="{00000000-0004-0000-0000-000086010000}"/>
    <hyperlink ref="D924" r:id="rId375" tooltip="Посмотреть обложку" xr:uid="{00000000-0004-0000-0000-000087010000}"/>
    <hyperlink ref="D923" r:id="rId376" tooltip="Посмотреть обложку" xr:uid="{00000000-0004-0000-0000-000088010000}"/>
    <hyperlink ref="D837" r:id="rId377" tooltip="Посмотреть обложку" xr:uid="{00000000-0004-0000-0000-000089010000}"/>
    <hyperlink ref="D839" r:id="rId378" tooltip="Посмотреть обложку" xr:uid="{00000000-0004-0000-0000-00008A010000}"/>
    <hyperlink ref="D818" r:id="rId379" tooltip="Посмотреть обложку" xr:uid="{00000000-0004-0000-0000-00008B010000}"/>
    <hyperlink ref="D827" r:id="rId380" tooltip="Посмотреть обложку" xr:uid="{00000000-0004-0000-0000-00008C010000}"/>
    <hyperlink ref="D838" r:id="rId381" tooltip="Посмотреть обложку" xr:uid="{00000000-0004-0000-0000-00008D010000}"/>
    <hyperlink ref="D828" r:id="rId382" tooltip="Посмотреть обложку" xr:uid="{00000000-0004-0000-0000-00008E010000}"/>
    <hyperlink ref="D825" r:id="rId383" tooltip="Посмотреть обложку" xr:uid="{00000000-0004-0000-0000-00008F010000}"/>
    <hyperlink ref="D860" r:id="rId384" tooltip="Посмотреть обложку" xr:uid="{00000000-0004-0000-0000-000090010000}"/>
    <hyperlink ref="D853" r:id="rId385" tooltip="Посмотреть обложку" xr:uid="{00000000-0004-0000-0000-000091010000}"/>
    <hyperlink ref="D858" r:id="rId386" tooltip="Посмотреть обложку" xr:uid="{00000000-0004-0000-0000-000092010000}"/>
    <hyperlink ref="D866" r:id="rId387" tooltip="Посмотреть обложку" xr:uid="{00000000-0004-0000-0000-000093010000}"/>
    <hyperlink ref="D861" r:id="rId388" tooltip="Посмотреть обложку" xr:uid="{00000000-0004-0000-0000-000094010000}"/>
    <hyperlink ref="D854" r:id="rId389" tooltip="Посмотреть обложку" xr:uid="{00000000-0004-0000-0000-000095010000}"/>
    <hyperlink ref="D856" r:id="rId390" tooltip="Посмотреть обложку" xr:uid="{00000000-0004-0000-0000-000096010000}"/>
    <hyperlink ref="D855" r:id="rId391" tooltip="Посмотреть обложку" xr:uid="{00000000-0004-0000-0000-000097010000}"/>
    <hyperlink ref="D843" r:id="rId392" tooltip="Посмотреть обложку" xr:uid="{00000000-0004-0000-0000-000098010000}"/>
    <hyperlink ref="D833" r:id="rId393" tooltip="Посмотреть обложку" xr:uid="{00000000-0004-0000-0000-000099010000}"/>
    <hyperlink ref="D835" r:id="rId394" tooltip="Посмотреть обложку" xr:uid="{00000000-0004-0000-0000-00009A010000}"/>
    <hyperlink ref="D863" r:id="rId395" tooltip="Посмотреть обложку" xr:uid="{00000000-0004-0000-0000-00009B010000}"/>
    <hyperlink ref="D851" r:id="rId396" tooltip="Посмотреть обложку" xr:uid="{00000000-0004-0000-0000-00009C010000}"/>
    <hyperlink ref="D821" r:id="rId397" tooltip="Посмотреть обложку" xr:uid="{00000000-0004-0000-0000-00009D010000}"/>
    <hyperlink ref="D864" r:id="rId398" tooltip="Посмотреть обложку" xr:uid="{00000000-0004-0000-0000-00009E010000}"/>
    <hyperlink ref="D859" r:id="rId399" tooltip="Посмотреть обложку" xr:uid="{00000000-0004-0000-0000-00009F010000}"/>
    <hyperlink ref="D862" r:id="rId400" tooltip="Посмотреть обложку" xr:uid="{00000000-0004-0000-0000-0000A0010000}"/>
    <hyperlink ref="D831" r:id="rId401" tooltip="Посмотреть обложку" xr:uid="{00000000-0004-0000-0000-0000A1010000}"/>
    <hyperlink ref="D852" r:id="rId402" tooltip="Посмотреть обложку" xr:uid="{00000000-0004-0000-0000-0000A2010000}"/>
    <hyperlink ref="D857" r:id="rId403" tooltip="Посмотреть обложку" xr:uid="{00000000-0004-0000-0000-0000A3010000}"/>
    <hyperlink ref="D834" r:id="rId404" tooltip="Посмотреть обложку" xr:uid="{00000000-0004-0000-0000-0000A4010000}"/>
    <hyperlink ref="D822" r:id="rId405" tooltip="Посмотреть обложку" xr:uid="{00000000-0004-0000-0000-0000A5010000}"/>
    <hyperlink ref="D824" r:id="rId406" tooltip="Посмотреть обложку" xr:uid="{00000000-0004-0000-0000-0000A6010000}"/>
    <hyperlink ref="D609" r:id="rId407" tooltip="Посмотреть обложку" xr:uid="{00000000-0004-0000-0000-0000A7010000}"/>
    <hyperlink ref="D607" r:id="rId408" tooltip="Посмотреть обложку" xr:uid="{00000000-0004-0000-0000-0000A8010000}"/>
    <hyperlink ref="D602" r:id="rId409" tooltip="Посмотреть обложку" xr:uid="{00000000-0004-0000-0000-0000A9010000}"/>
    <hyperlink ref="D582" r:id="rId410" tooltip="Показать обложку" xr:uid="{00000000-0004-0000-0000-0000AA010000}"/>
    <hyperlink ref="D601" r:id="rId411" tooltip="Посмотреть обложку" xr:uid="{00000000-0004-0000-0000-0000AB010000}"/>
    <hyperlink ref="D593" r:id="rId412" tooltip="Посмотреть обложку" xr:uid="{00000000-0004-0000-0000-0000AC010000}"/>
    <hyperlink ref="D586" r:id="rId413" tooltip="Посмотреть обложку" xr:uid="{00000000-0004-0000-0000-0000AD010000}"/>
    <hyperlink ref="D585" r:id="rId414" tooltip="Посмотреть обложку" xr:uid="{00000000-0004-0000-0000-0000AE010000}"/>
    <hyperlink ref="D436" r:id="rId415" tooltip="Посмотреть обложку" xr:uid="{00000000-0004-0000-0000-0000AF010000}"/>
    <hyperlink ref="D434" r:id="rId416" tooltip="Посмотреть обложку" xr:uid="{00000000-0004-0000-0000-0000B0010000}"/>
    <hyperlink ref="D432" r:id="rId417" tooltip="Посмотреть обложку" xr:uid="{00000000-0004-0000-0000-0000B1010000}"/>
    <hyperlink ref="D600" r:id="rId418" tooltip="Посмотреть обложку" xr:uid="{00000000-0004-0000-0000-0000B2010000}"/>
    <hyperlink ref="D603" r:id="rId419" tooltip="Посмотреть обложку" xr:uid="{00000000-0004-0000-0000-0000B3010000}"/>
    <hyperlink ref="D597" r:id="rId420" tooltip="Посмотреть обложку" xr:uid="{00000000-0004-0000-0000-0000B4010000}"/>
    <hyperlink ref="D596" r:id="rId421" xr:uid="{00000000-0004-0000-0000-0000B5010000}"/>
    <hyperlink ref="D588" r:id="rId422" tooltip="Посмотореть обложку" xr:uid="{00000000-0004-0000-0000-0000B6010000}"/>
    <hyperlink ref="D587" r:id="rId423" tooltip="Посмотреть обложку" xr:uid="{00000000-0004-0000-0000-0000B7010000}"/>
    <hyperlink ref="D610" r:id="rId424" xr:uid="{00000000-0004-0000-0000-0000B8010000}"/>
    <hyperlink ref="D806" r:id="rId425" tooltip="Посмотреть обложку" xr:uid="{00000000-0004-0000-0000-0000B9010000}"/>
    <hyperlink ref="D800" r:id="rId426" tooltip="Посмотреть обложку" xr:uid="{00000000-0004-0000-0000-0000BA010000}"/>
    <hyperlink ref="D118" r:id="rId427" tooltip="Посмотреть обложку" xr:uid="{00000000-0004-0000-0000-0000BB010000}"/>
    <hyperlink ref="D373" r:id="rId428" tooltip="Посмотреть обложку" xr:uid="{00000000-0004-0000-0000-0000BC010000}"/>
    <hyperlink ref="D392" r:id="rId429" tooltip="Посмотреть обложку" xr:uid="{00000000-0004-0000-0000-0000BD010000}"/>
    <hyperlink ref="D389" r:id="rId430" tooltip="Посмотреть обложку" xr:uid="{00000000-0004-0000-0000-0000BE010000}"/>
    <hyperlink ref="D382" r:id="rId431" tooltip="посмотреть обложку" xr:uid="{00000000-0004-0000-0000-0000BF010000}"/>
    <hyperlink ref="D388" r:id="rId432" tooltip="Посмотреть обложку" xr:uid="{00000000-0004-0000-0000-0000C0010000}"/>
    <hyperlink ref="D383" r:id="rId433" tooltip="Посмотреть обложку" xr:uid="{00000000-0004-0000-0000-0000C1010000}"/>
    <hyperlink ref="D328" r:id="rId434" tooltip="Посмотреть обложку" xr:uid="{00000000-0004-0000-0000-0000C2010000}"/>
    <hyperlink ref="D294" r:id="rId435" tooltip="Посмотреть обложку" xr:uid="{00000000-0004-0000-0000-0000C3010000}"/>
    <hyperlink ref="D295" r:id="rId436" tooltip="Посмотреть обложку" xr:uid="{00000000-0004-0000-0000-0000C4010000}"/>
    <hyperlink ref="D324" r:id="rId437" tooltip="Посмотреть обложку" xr:uid="{00000000-0004-0000-0000-0000C5010000}"/>
    <hyperlink ref="D322" r:id="rId438" tooltip="Посмотреть обложку" xr:uid="{00000000-0004-0000-0000-0000C6010000}"/>
    <hyperlink ref="D280" r:id="rId439" tooltip="Посмотреть обложку" xr:uid="{00000000-0004-0000-0000-0000C7010000}"/>
    <hyperlink ref="D304" r:id="rId440" tooltip="Посмотреть обложку" xr:uid="{00000000-0004-0000-0000-0000C8010000}"/>
    <hyperlink ref="D286" r:id="rId441" tooltip="Посмотреть обложку" xr:uid="{00000000-0004-0000-0000-0000C9010000}"/>
    <hyperlink ref="D285" r:id="rId442" tooltip="Посмотреть обложку" xr:uid="{00000000-0004-0000-0000-0000CA010000}"/>
    <hyperlink ref="D321" r:id="rId443" tooltip="Посмотреть обложку" xr:uid="{00000000-0004-0000-0000-0000CB010000}"/>
    <hyperlink ref="D316" r:id="rId444" tooltip="Посмотреть обложку" xr:uid="{00000000-0004-0000-0000-0000CC010000}"/>
    <hyperlink ref="D633" r:id="rId445" xr:uid="{00000000-0004-0000-0000-0000CD010000}"/>
    <hyperlink ref="D680" r:id="rId446" tooltip="Посмотреть обложку" xr:uid="{00000000-0004-0000-0000-0000CE010000}"/>
    <hyperlink ref="D99" r:id="rId447" tooltip="Посмотреть обложку" xr:uid="{00000000-0004-0000-0000-0000CF010000}"/>
    <hyperlink ref="D453" r:id="rId448" xr:uid="{00000000-0004-0000-0000-0000D0010000}"/>
    <hyperlink ref="D452" r:id="rId449" xr:uid="{00000000-0004-0000-0000-0000D1010000}"/>
    <hyperlink ref="D448" r:id="rId450" xr:uid="{00000000-0004-0000-0000-0000D2010000}"/>
    <hyperlink ref="D447" r:id="rId451" xr:uid="{00000000-0004-0000-0000-0000D3010000}"/>
    <hyperlink ref="D412" r:id="rId452" tooltip="Посмотреть обложку" xr:uid="{00000000-0004-0000-0000-0000D4010000}"/>
    <hyperlink ref="D674" r:id="rId453" xr:uid="{00000000-0004-0000-0000-0000D5010000}"/>
    <hyperlink ref="D650" r:id="rId454" xr:uid="{00000000-0004-0000-0000-0000D6010000}"/>
    <hyperlink ref="D658" r:id="rId455" xr:uid="{00000000-0004-0000-0000-0000D7010000}"/>
    <hyperlink ref="D655" r:id="rId456" xr:uid="{00000000-0004-0000-0000-0000D8010000}"/>
    <hyperlink ref="D646" r:id="rId457" xr:uid="{00000000-0004-0000-0000-0000D9010000}"/>
    <hyperlink ref="D656" r:id="rId458" xr:uid="{00000000-0004-0000-0000-0000DA010000}"/>
    <hyperlink ref="D645" r:id="rId459" xr:uid="{00000000-0004-0000-0000-0000DB010000}"/>
    <hyperlink ref="D657" r:id="rId460" xr:uid="{00000000-0004-0000-0000-0000DC010000}"/>
    <hyperlink ref="D647" r:id="rId461" xr:uid="{00000000-0004-0000-0000-0000DD010000}"/>
    <hyperlink ref="D654" r:id="rId462" xr:uid="{00000000-0004-0000-0000-0000DE010000}"/>
    <hyperlink ref="D653" r:id="rId463" xr:uid="{00000000-0004-0000-0000-0000DF010000}"/>
    <hyperlink ref="D778" r:id="rId464" tooltip="Посмотреть обложку" xr:uid="{00000000-0004-0000-0000-0000E0010000}"/>
    <hyperlink ref="D775" r:id="rId465" tooltip="Посмотреть обложку" xr:uid="{00000000-0004-0000-0000-0000E1010000}"/>
    <hyperlink ref="D776" r:id="rId466" tooltip="Посмотреть обложку" xr:uid="{00000000-0004-0000-0000-0000E2010000}"/>
    <hyperlink ref="D772" r:id="rId467" tooltip="Посмотреть обложку" xr:uid="{00000000-0004-0000-0000-0000E3010000}"/>
    <hyperlink ref="D773" r:id="rId468" tooltip="Посмотреть обложку" xr:uid="{00000000-0004-0000-0000-0000E4010000}"/>
    <hyperlink ref="D780" r:id="rId469" tooltip="Посмотреть обложку" xr:uid="{00000000-0004-0000-0000-0000E5010000}"/>
    <hyperlink ref="D779" r:id="rId470" tooltip="Посмотреть обложку" xr:uid="{00000000-0004-0000-0000-0000E6010000}"/>
    <hyperlink ref="D770" r:id="rId471" tooltip="Посмотреть обложку" xr:uid="{00000000-0004-0000-0000-0000E7010000}"/>
    <hyperlink ref="D771" r:id="rId472" tooltip="Посмотреть обложку" xr:uid="{00000000-0004-0000-0000-0000E8010000}"/>
    <hyperlink ref="D774" r:id="rId473" tooltip="Посмотреть обложку" xr:uid="{00000000-0004-0000-0000-0000E9010000}"/>
    <hyperlink ref="D777" r:id="rId474" tooltip="Посмотреть обложку" xr:uid="{00000000-0004-0000-0000-0000EA010000}"/>
    <hyperlink ref="D430" r:id="rId475" tooltip="Посмотреть обложку" xr:uid="{00000000-0004-0000-0000-0000EB010000}"/>
    <hyperlink ref="D125" r:id="rId476" tooltip="Посмотреть обложку" xr:uid="{00000000-0004-0000-0000-0000EC010000}"/>
    <hyperlink ref="D210" r:id="rId477" xr:uid="{00000000-0004-0000-0000-0000ED010000}"/>
    <hyperlink ref="D200" r:id="rId478" xr:uid="{00000000-0004-0000-0000-0000EE010000}"/>
    <hyperlink ref="D205" r:id="rId479" xr:uid="{00000000-0004-0000-0000-0000EF010000}"/>
    <hyperlink ref="D201" r:id="rId480" xr:uid="{00000000-0004-0000-0000-0000F0010000}"/>
    <hyperlink ref="D199" r:id="rId481" xr:uid="{00000000-0004-0000-0000-0000F1010000}"/>
    <hyperlink ref="D198" r:id="rId482" xr:uid="{00000000-0004-0000-0000-0000F2010000}"/>
    <hyperlink ref="D202" r:id="rId483" xr:uid="{00000000-0004-0000-0000-0000F3010000}"/>
    <hyperlink ref="D784" r:id="rId484" tooltip="Посмотреть обложку" xr:uid="{00000000-0004-0000-0000-0000F4010000}"/>
    <hyperlink ref="D401" r:id="rId485" tooltip="Посмотреть обложку" xr:uid="{00000000-0004-0000-0000-0000F5010000}"/>
    <hyperlink ref="D309" r:id="rId486" tooltip="Посмотреть обложку" xr:uid="{00000000-0004-0000-0000-0000F6010000}"/>
    <hyperlink ref="D291" r:id="rId487" tooltip="просмотреть обложку" xr:uid="{00000000-0004-0000-0000-0000F7010000}"/>
    <hyperlink ref="D184" r:id="rId488" xr:uid="{00000000-0004-0000-0000-0000F8010000}"/>
    <hyperlink ref="D183" r:id="rId489" xr:uid="{00000000-0004-0000-0000-0000F9010000}"/>
    <hyperlink ref="D181" r:id="rId490" xr:uid="{00000000-0004-0000-0000-0000FA010000}"/>
    <hyperlink ref="D124" r:id="rId491" tooltip="Посмотреть обложку" xr:uid="{00000000-0004-0000-0000-0000FB010000}"/>
    <hyperlink ref="D791" r:id="rId492" xr:uid="{00000000-0004-0000-0000-0000FC010000}"/>
    <hyperlink ref="D635" r:id="rId493" xr:uid="{00000000-0004-0000-0000-0000FD010000}"/>
    <hyperlink ref="D616" r:id="rId494" xr:uid="{00000000-0004-0000-0000-0000FE010000}"/>
    <hyperlink ref="D87" r:id="rId495" xr:uid="{00000000-0004-0000-0000-0000FF010000}"/>
    <hyperlink ref="D85" r:id="rId496" xr:uid="{00000000-0004-0000-0000-000000020000}"/>
    <hyperlink ref="D84" r:id="rId497" xr:uid="{00000000-0004-0000-0000-000001020000}"/>
    <hyperlink ref="D83" r:id="rId498" xr:uid="{00000000-0004-0000-0000-000002020000}"/>
    <hyperlink ref="D82" r:id="rId499" xr:uid="{00000000-0004-0000-0000-000003020000}"/>
    <hyperlink ref="D86" r:id="rId500" xr:uid="{00000000-0004-0000-0000-000004020000}"/>
    <hyperlink ref="D752:D754" r:id="rId501" tooltip="Посмотреть обложку" display="Давайте дружить!" xr:uid="{00000000-0004-0000-0000-000005020000}"/>
    <hyperlink ref="D473" r:id="rId502" tooltip="Посмотреть" xr:uid="{00000000-0004-0000-0000-000006020000}"/>
    <hyperlink ref="D444" r:id="rId503" xr:uid="{00000000-0004-0000-0000-000007020000}"/>
    <hyperlink ref="D446" r:id="rId504" xr:uid="{00000000-0004-0000-0000-000008020000}"/>
    <hyperlink ref="D469" r:id="rId505" tooltip="Посмотреть обложку" xr:uid="{00000000-0004-0000-0000-000009020000}"/>
    <hyperlink ref="D542" r:id="rId506" tooltip="Посмотреть обложку" display="Prepositions of direction and place                                                                                      Предлоги направления и места 00059" xr:uid="{00000000-0004-0000-0000-00000A020000}"/>
    <hyperlink ref="D543" r:id="rId507" tooltip="Посмотреть обложку" display="Human body Тело человека 00051" xr:uid="{00000000-0004-0000-0000-00000B020000}"/>
    <hyperlink ref="D541" r:id="rId508" tooltip="Посмотреть обложку" display="Time and seasons Время и времена года 00050" xr:uid="{00000000-0004-0000-0000-00000C020000}"/>
    <hyperlink ref="D544" r:id="rId509" tooltip="Посмотреть обложку" display="Colours Цвета 00049" xr:uid="{00000000-0004-0000-0000-00000D020000}"/>
    <hyperlink ref="D558" r:id="rId510" xr:uid="{00000000-0004-0000-0000-00000E020000}"/>
    <hyperlink ref="D556" r:id="rId511" tooltip="Посмотреть обложку" xr:uid="{00000000-0004-0000-0000-00000F020000}"/>
    <hyperlink ref="D552" r:id="rId512" tooltip="Посмотреть обложку" xr:uid="{00000000-0004-0000-0000-000010020000}"/>
    <hyperlink ref="D561" r:id="rId513" xr:uid="{00000000-0004-0000-0000-000011020000}"/>
    <hyperlink ref="D91" r:id="rId514" tooltip="Посмотреть обложку" xr:uid="{00000000-0004-0000-0000-000012020000}"/>
    <hyperlink ref="D390" r:id="rId515" xr:uid="{00000000-0004-0000-0000-000013020000}"/>
    <hyperlink ref="D387" r:id="rId516" xr:uid="{00000000-0004-0000-0000-000014020000}"/>
    <hyperlink ref="D385" r:id="rId517" xr:uid="{00000000-0004-0000-0000-000015020000}"/>
    <hyperlink ref="D176" r:id="rId518" xr:uid="{00000000-0004-0000-0000-000016020000}"/>
    <hyperlink ref="D179" r:id="rId519" xr:uid="{00000000-0004-0000-0000-000017020000}"/>
    <hyperlink ref="D180" r:id="rId520" xr:uid="{00000000-0004-0000-0000-000018020000}"/>
    <hyperlink ref="D283" r:id="rId521" tooltip="Посмотреть обложку" xr:uid="{00000000-0004-0000-0000-000019020000}"/>
    <hyperlink ref="D105" r:id="rId522" tooltip="Посмотреть обложку" xr:uid="{00000000-0004-0000-0000-00001A020000}"/>
    <hyperlink ref="D104" r:id="rId523" tooltip="Посмотреть обложку" xr:uid="{00000000-0004-0000-0000-00001B020000}"/>
    <hyperlink ref="D177" r:id="rId524" xr:uid="{00000000-0004-0000-0000-00001C020000}"/>
    <hyperlink ref="D178" r:id="rId525" xr:uid="{00000000-0004-0000-0000-00001D020000}"/>
    <hyperlink ref="D203" r:id="rId526" xr:uid="{00000000-0004-0000-0000-00001E020000}"/>
    <hyperlink ref="D204" r:id="rId527" xr:uid="{00000000-0004-0000-0000-00001F020000}"/>
    <hyperlink ref="D209" r:id="rId528" xr:uid="{00000000-0004-0000-0000-000020020000}"/>
    <hyperlink ref="D208" r:id="rId529" xr:uid="{00000000-0004-0000-0000-000021020000}"/>
    <hyperlink ref="D206" r:id="rId530" xr:uid="{00000000-0004-0000-0000-000022020000}"/>
    <hyperlink ref="D121" r:id="rId531" tooltip="Посмотреть обложку" xr:uid="{00000000-0004-0000-0000-000023020000}"/>
    <hyperlink ref="D98" r:id="rId532" tooltip="Посмотреть обложку" xr:uid="{00000000-0004-0000-0000-000024020000}"/>
    <hyperlink ref="D96" r:id="rId533" tooltip="Посмотреть обложку" xr:uid="{00000000-0004-0000-0000-000025020000}"/>
    <hyperlink ref="D95" r:id="rId534" tooltip="Посмотреть обложку" xr:uid="{00000000-0004-0000-0000-000026020000}"/>
    <hyperlink ref="D94" r:id="rId535" tooltip="Посмотреть обложку" xr:uid="{00000000-0004-0000-0000-000027020000}"/>
    <hyperlink ref="D100" r:id="rId536" tooltip="Посмотреть обложку" xr:uid="{00000000-0004-0000-0000-000028020000}"/>
    <hyperlink ref="D445" r:id="rId537" xr:uid="{00000000-0004-0000-0000-000029020000}"/>
    <hyperlink ref="D591" r:id="rId538" xr:uid="{00000000-0004-0000-0000-00002A020000}"/>
    <hyperlink ref="D581" r:id="rId539" xr:uid="{00000000-0004-0000-0000-00002B020000}"/>
    <hyperlink ref="D580" r:id="rId540" xr:uid="{00000000-0004-0000-0000-00002C020000}"/>
    <hyperlink ref="D384" r:id="rId541" xr:uid="{00000000-0004-0000-0000-00002D020000}"/>
    <hyperlink ref="D381" r:id="rId542" xr:uid="{00000000-0004-0000-0000-00002E020000}"/>
    <hyperlink ref="D376" r:id="rId543" xr:uid="{00000000-0004-0000-0000-00002F020000}"/>
    <hyperlink ref="D563" r:id="rId544" tooltip="Посмотреть обложку" xr:uid="{00000000-0004-0000-0000-000030020000}"/>
    <hyperlink ref="D348" r:id="rId545" tooltip="Посмотреть обложку" xr:uid="{00000000-0004-0000-0000-000031020000}"/>
    <hyperlink ref="D344" r:id="rId546" tooltip="Посмотреть обложку" xr:uid="{00000000-0004-0000-0000-000032020000}"/>
    <hyperlink ref="D341" r:id="rId547" tooltip="Посмотреть обложку" xr:uid="{00000000-0004-0000-0000-000033020000}"/>
    <hyperlink ref="D332" r:id="rId548" tooltip="Посмотреть обложку" xr:uid="{00000000-0004-0000-0000-000034020000}"/>
    <hyperlink ref="D313" r:id="rId549" tooltip="Посмотреть обложку" xr:uid="{00000000-0004-0000-0000-000035020000}"/>
    <hyperlink ref="D417" r:id="rId550" tooltip="Посмотреть обложку" xr:uid="{00000000-0004-0000-0000-000036020000}"/>
    <hyperlink ref="D416" r:id="rId551" tooltip="Посмотреть обложку" xr:uid="{00000000-0004-0000-0000-000037020000}"/>
    <hyperlink ref="D521" r:id="rId552" tooltip="Посмотреть обложку" xr:uid="{00000000-0004-0000-0000-000038020000}"/>
    <hyperlink ref="D531" r:id="rId553" tooltip="Посмотреть обложку" xr:uid="{00000000-0004-0000-0000-000039020000}"/>
    <hyperlink ref="D536" r:id="rId554" tooltip="Посмотреть обложку" xr:uid="{00000000-0004-0000-0000-00003A020000}"/>
    <hyperlink ref="D501" r:id="rId555" display="Морфологический разбор местоимения/ 5-6 класс  00031" xr:uid="{00000000-0004-0000-0000-00003B020000}"/>
    <hyperlink ref="D502" r:id="rId556" display="Морфологический разбор наречия/ 5-6 класс  00032" xr:uid="{00000000-0004-0000-0000-00003C020000}"/>
    <hyperlink ref="D500" r:id="rId557" display="Морфологический разбор междометия/ 5-6 класс  00030" xr:uid="{00000000-0004-0000-0000-00003D020000}"/>
    <hyperlink ref="D503" r:id="rId558" display="Морфологический разбор предлога/ 5-6 класс  00034" xr:uid="{00000000-0004-0000-0000-00003E020000}"/>
    <hyperlink ref="D504" r:id="rId559" display="Морфологический разбор причастия/ 5-6 класс  00035" xr:uid="{00000000-0004-0000-0000-00003F020000}"/>
    <hyperlink ref="D506" r:id="rId560" xr:uid="{00000000-0004-0000-0000-000040020000}"/>
    <hyperlink ref="D507" r:id="rId561" xr:uid="{00000000-0004-0000-0000-000041020000}"/>
    <hyperlink ref="D505" r:id="rId562" xr:uid="{00000000-0004-0000-0000-000042020000}"/>
    <hyperlink ref="D498" r:id="rId563" display="Морфологический разбор имени существительного/ средняя школа  00044" xr:uid="{00000000-0004-0000-0000-000043020000}"/>
    <hyperlink ref="D497" r:id="rId564" xr:uid="{00000000-0004-0000-0000-000044020000}"/>
    <hyperlink ref="D495" r:id="rId565" tooltip="Посмотреть обложку" display="Морфологический разбор деепричастия/ 5-6 класс  00029" xr:uid="{00000000-0004-0000-0000-000045020000}"/>
    <hyperlink ref="D479" r:id="rId566" tooltip="Посмотреть обложку" xr:uid="{00000000-0004-0000-0000-000046020000}"/>
    <hyperlink ref="D480" r:id="rId567" tooltip="Посмотреть обложку" xr:uid="{00000000-0004-0000-0000-000047020000}"/>
    <hyperlink ref="D477" r:id="rId568" tooltip="Посмотреть обложку" xr:uid="{00000000-0004-0000-0000-000048020000}"/>
    <hyperlink ref="D499" r:id="rId569" xr:uid="{00000000-0004-0000-0000-000049020000}"/>
    <hyperlink ref="D496" r:id="rId570" display="Морфологический разбор имени прилагательного/ средняя школа  00033" xr:uid="{00000000-0004-0000-0000-00004A020000}"/>
    <hyperlink ref="D493" r:id="rId571" tooltip="Посмотреть обложку" display="Морфологический разбор глагола/ средняя школа  00043" xr:uid="{00000000-0004-0000-0000-00004B020000}"/>
    <hyperlink ref="D494" r:id="rId572" tooltip="Посмотреть обложку" xr:uid="{00000000-0004-0000-0000-00004C020000}"/>
    <hyperlink ref="D481" r:id="rId573" tooltip="Посмотреть обложку" xr:uid="{00000000-0004-0000-0000-00004D020000}"/>
    <hyperlink ref="D489" r:id="rId574" tooltip="Посмотреть обложку" xr:uid="{00000000-0004-0000-0000-00004E020000}"/>
    <hyperlink ref="D516" r:id="rId575" tooltip="Посмотреть обложку" xr:uid="{00000000-0004-0000-0000-00004F020000}"/>
    <hyperlink ref="D478" r:id="rId576" tooltip="Посмотреть обложку" xr:uid="{00000000-0004-0000-0000-000050020000}"/>
    <hyperlink ref="D510" r:id="rId577" tooltip="Посмотреть обложку" xr:uid="{00000000-0004-0000-0000-000051020000}"/>
    <hyperlink ref="D747" r:id="rId578" tooltip="Посмотреть обложку" xr:uid="{00000000-0004-0000-0000-000052020000}"/>
    <hyperlink ref="D742" r:id="rId579" tooltip="Посмотреть обложку" xr:uid="{00000000-0004-0000-0000-000053020000}"/>
    <hyperlink ref="D734" r:id="rId580" tooltip="Посмотреть обложку" xr:uid="{00000000-0004-0000-0000-000054020000}"/>
    <hyperlink ref="D711" r:id="rId581" tooltip="Посмотреть обложку" xr:uid="{00000000-0004-0000-0000-000055020000}"/>
    <hyperlink ref="D705" r:id="rId582" tooltip="Посмотреть обложку" xr:uid="{00000000-0004-0000-0000-000056020000}"/>
    <hyperlink ref="D701" r:id="rId583" tooltip="Посмотреть обложку" xr:uid="{00000000-0004-0000-0000-000057020000}"/>
    <hyperlink ref="D703" r:id="rId584" tooltip="Посмотреть обложку" xr:uid="{00000000-0004-0000-0000-000058020000}"/>
    <hyperlink ref="D702" r:id="rId585" tooltip="Посмотреть обложку" xr:uid="{00000000-0004-0000-0000-000059020000}"/>
    <hyperlink ref="D589" r:id="rId586" xr:uid="{00000000-0004-0000-0000-00005A020000}"/>
    <hyperlink ref="D598" r:id="rId587" xr:uid="{00000000-0004-0000-0000-00005B020000}"/>
    <hyperlink ref="D599" r:id="rId588" xr:uid="{00000000-0004-0000-0000-00005C020000}"/>
    <hyperlink ref="D606" r:id="rId589" xr:uid="{00000000-0004-0000-0000-00005D020000}"/>
    <hyperlink ref="D604" r:id="rId590" xr:uid="{00000000-0004-0000-0000-00005E020000}"/>
    <hyperlink ref="D579" r:id="rId591" display="Анималс животные " xr:uid="{00000000-0004-0000-0000-00005F020000}"/>
    <hyperlink ref="D605" r:id="rId592" xr:uid="{00000000-0004-0000-0000-000060020000}"/>
    <hyperlink ref="D590" r:id="rId593" xr:uid="{00000000-0004-0000-0000-000061020000}"/>
    <hyperlink ref="D583" r:id="rId594" xr:uid="{00000000-0004-0000-0000-000062020000}"/>
    <hyperlink ref="D637" r:id="rId595" xr:uid="{00000000-0004-0000-0000-000063020000}"/>
    <hyperlink ref="D259" r:id="rId596" tooltip="Посмотреть обложку" xr:uid="{00000000-0004-0000-0000-000064020000}"/>
    <hyperlink ref="D270" r:id="rId597" tooltip="Посмотреть обложку" xr:uid="{00000000-0004-0000-0000-000065020000}"/>
    <hyperlink ref="D262" r:id="rId598" tooltip="Посмотреть обложку" xr:uid="{00000000-0004-0000-0000-000066020000}"/>
    <hyperlink ref="D268" r:id="rId599" tooltip="Посмотреть обложку" xr:uid="{00000000-0004-0000-0000-000067020000}"/>
    <hyperlink ref="D274" r:id="rId600" tooltip="Посмотреть обложку" xr:uid="{00000000-0004-0000-0000-000068020000}"/>
    <hyperlink ref="D273" r:id="rId601" tooltip="Посмотреть обложку" xr:uid="{00000000-0004-0000-0000-000069020000}"/>
    <hyperlink ref="D813" r:id="rId602" tooltip="Посмотреть обложку" xr:uid="{00000000-0004-0000-0000-00006A020000}"/>
    <hyperlink ref="D807" r:id="rId603" tooltip="Посмотреть обложку" xr:uid="{00000000-0004-0000-0000-00006B020000}"/>
    <hyperlink ref="D551" r:id="rId604" tooltip="Посмотреть обложку" xr:uid="{00000000-0004-0000-0000-00006C020000}"/>
    <hyperlink ref="D356" r:id="rId605" xr:uid="{00000000-0004-0000-0000-00006D020000}"/>
    <hyperlink ref="D353" r:id="rId606" xr:uid="{00000000-0004-0000-0000-00006E020000}"/>
    <hyperlink ref="D355" r:id="rId607" xr:uid="{00000000-0004-0000-0000-00006F020000}"/>
    <hyperlink ref="D354" r:id="rId608" xr:uid="{00000000-0004-0000-0000-000070020000}"/>
    <hyperlink ref="D352" r:id="rId609" xr:uid="{00000000-0004-0000-0000-000071020000}"/>
    <hyperlink ref="D378" r:id="rId610" xr:uid="{00000000-0004-0000-0000-000072020000}"/>
    <hyperlink ref="D375" r:id="rId611" xr:uid="{00000000-0004-0000-0000-000073020000}"/>
    <hyperlink ref="D482" r:id="rId612" tooltip="Посмотреть обложку" xr:uid="{00000000-0004-0000-0000-000074020000}"/>
    <hyperlink ref="D490" r:id="rId613" tooltip="Посмотреть обложку" xr:uid="{00000000-0004-0000-0000-000075020000}"/>
    <hyperlink ref="D518" r:id="rId614" tooltip="Посмотреть обложку" xr:uid="{00000000-0004-0000-0000-000076020000}"/>
    <hyperlink ref="D537" r:id="rId615" tooltip="Посмотреть обложку" xr:uid="{00000000-0004-0000-0000-000077020000}"/>
    <hyperlink ref="D16" r:id="rId616" tooltip="Посмотреть обложку" xr:uid="{00000000-0004-0000-0000-000078020000}"/>
    <hyperlink ref="D14" r:id="rId617" tooltip="Посмотреть обложку" xr:uid="{00000000-0004-0000-0000-000079020000}"/>
    <hyperlink ref="D13" r:id="rId618" tooltip="Посмотреть обложку" xr:uid="{00000000-0004-0000-0000-00007A020000}"/>
    <hyperlink ref="D12" r:id="rId619" tooltip="Посмотреть обложку" xr:uid="{00000000-0004-0000-0000-00007B020000}"/>
    <hyperlink ref="D377" r:id="rId620" xr:uid="{00000000-0004-0000-0000-00007C020000}"/>
    <hyperlink ref="D374" r:id="rId621" xr:uid="{00000000-0004-0000-0000-00007D020000}"/>
    <hyperlink ref="D415" r:id="rId622" tooltip="Посмотреть обложку" xr:uid="{00000000-0004-0000-0000-00007E020000}"/>
    <hyperlink ref="D402" r:id="rId623" tooltip="Посмотреть обложку" xr:uid="{00000000-0004-0000-0000-00007F020000}"/>
    <hyperlink ref="D470" r:id="rId624" tooltip="Посмотреть обложку" xr:uid="{00000000-0004-0000-0000-000080020000}"/>
    <hyperlink ref="D126" r:id="rId625" tooltip="Посмотреть обложку" xr:uid="{00000000-0004-0000-0000-000081020000}"/>
    <hyperlink ref="D120" r:id="rId626" tooltip="Посмотреть обложку" xr:uid="{00000000-0004-0000-0000-000082020000}"/>
    <hyperlink ref="D557" r:id="rId627" tooltip="Посмотреть обложку" xr:uid="{00000000-0004-0000-0000-000083020000}"/>
    <hyperlink ref="D793" r:id="rId628" tooltip="Посмотреть обложку" xr:uid="{00000000-0004-0000-0000-000084020000}"/>
    <hyperlink ref="D792" r:id="rId629" tooltip="Посмотреть обложку" xr:uid="{00000000-0004-0000-0000-000085020000}"/>
    <hyperlink ref="D112" r:id="rId630" tooltip="Посмотреть обложку" xr:uid="{00000000-0004-0000-0000-000086020000}"/>
    <hyperlink ref="D619" r:id="rId631" xr:uid="{00000000-0004-0000-0000-000087020000}"/>
    <hyperlink ref="D576" r:id="rId632" xr:uid="{00000000-0004-0000-0000-000088020000}"/>
    <hyperlink ref="D168" r:id="rId633" xr:uid="{00000000-0004-0000-0000-000089020000}"/>
    <hyperlink ref="D174" r:id="rId634" xr:uid="{00000000-0004-0000-0000-00008A020000}"/>
    <hyperlink ref="D175" r:id="rId635" xr:uid="{00000000-0004-0000-0000-00008B020000}"/>
    <hyperlink ref="D172" r:id="rId636" xr:uid="{00000000-0004-0000-0000-00008C020000}"/>
    <hyperlink ref="D782" r:id="rId637" tooltip="Посмотреть обложку" xr:uid="{00000000-0004-0000-0000-00008D020000}"/>
    <hyperlink ref="D475" r:id="rId638" tooltip="Посмотреть обложку" xr:uid="{00000000-0004-0000-0000-00008E020000}"/>
    <hyperlink ref="D523" r:id="rId639" tooltip="Посмотреть обложку" xr:uid="{00000000-0004-0000-0000-00008F020000}"/>
    <hyperlink ref="D483" r:id="rId640" tooltip="Посмотреть обложку" xr:uid="{00000000-0004-0000-0000-000090020000}"/>
    <hyperlink ref="D811" r:id="rId641" tooltip="Посмотреть обложку" xr:uid="{00000000-0004-0000-0000-000091020000}"/>
    <hyperlink ref="D724" r:id="rId642" tooltip="Посмотреть обложку" xr:uid="{00000000-0004-0000-0000-000092020000}"/>
    <hyperlink ref="D427" r:id="rId643" tooltip="Посмотреть обложку" xr:uid="{00000000-0004-0000-0000-000093020000}"/>
    <hyperlink ref="D486" r:id="rId644" tooltip="Посмотреть обложку" xr:uid="{00000000-0004-0000-0000-000094020000}"/>
    <hyperlink ref="D522" r:id="rId645" tooltip="Посмотреть обложку" xr:uid="{00000000-0004-0000-0000-000095020000}"/>
    <hyperlink ref="D514" r:id="rId646" tooltip="Посмотреть обложку" xr:uid="{00000000-0004-0000-0000-000096020000}"/>
    <hyperlink ref="D18" r:id="rId647" tooltip="Посмотреть обложку" xr:uid="{00000000-0004-0000-0000-000097020000}"/>
    <hyperlink ref="D17" r:id="rId648" tooltip="Посмотреть обложку" xr:uid="{00000000-0004-0000-0000-000098020000}"/>
    <hyperlink ref="D15" r:id="rId649" tooltip="Посмотреть обложку" xr:uid="{00000000-0004-0000-0000-000099020000}"/>
    <hyperlink ref="D11" r:id="rId650" tooltip="Посмотреть обложку" xr:uid="{00000000-0004-0000-0000-00009A020000}"/>
    <hyperlink ref="D575" r:id="rId651" xr:uid="{00000000-0004-0000-0000-00009B020000}"/>
    <hyperlink ref="D574" r:id="rId652" xr:uid="{00000000-0004-0000-0000-00009C020000}"/>
    <hyperlink ref="D569" r:id="rId653" tooltip="Посмотреть обложку" xr:uid="{00000000-0004-0000-0000-00009D020000}"/>
    <hyperlink ref="D562" r:id="rId654" xr:uid="{00000000-0004-0000-0000-00009E020000}"/>
    <hyperlink ref="D553" r:id="rId655" xr:uid="{00000000-0004-0000-0000-00009F020000}"/>
    <hyperlink ref="D549" r:id="rId656" tooltip="Посмотреть обложку" xr:uid="{00000000-0004-0000-0000-0000A0020000}"/>
    <hyperlink ref="D527" r:id="rId657" tooltip="Посмотреть обложку" xr:uid="{00000000-0004-0000-0000-0000A1020000}"/>
    <hyperlink ref="D282" r:id="rId658" tooltip="Посмотреть обложку" xr:uid="{00000000-0004-0000-0000-0000A2020000}"/>
    <hyperlink ref="D404" r:id="rId659" tooltip="Посмотреть обложку" xr:uid="{00000000-0004-0000-0000-0000A3020000}"/>
    <hyperlink ref="D279" r:id="rId660" tooltip="Посмотреть обложку" xr:uid="{00000000-0004-0000-0000-0000A4020000}"/>
    <hyperlink ref="D325" r:id="rId661" tooltip="Посмотреть обложку" xr:uid="{00000000-0004-0000-0000-0000A5020000}"/>
    <hyperlink ref="D567" r:id="rId662" tooltip="Посмотреть обложку" xr:uid="{00000000-0004-0000-0000-0000A6020000}"/>
    <hyperlink ref="D361" r:id="rId663" xr:uid="{00000000-0004-0000-0000-0000A7020000}"/>
    <hyperlink ref="D366" r:id="rId664" xr:uid="{00000000-0004-0000-0000-0000A8020000}"/>
    <hyperlink ref="D367" r:id="rId665" xr:uid="{00000000-0004-0000-0000-0000A9020000}"/>
    <hyperlink ref="D358" r:id="rId666" xr:uid="{00000000-0004-0000-0000-0000AA020000}"/>
    <hyperlink ref="D359" r:id="rId667" xr:uid="{00000000-0004-0000-0000-0000AB020000}"/>
    <hyperlink ref="D365" r:id="rId668" xr:uid="{00000000-0004-0000-0000-0000AC020000}"/>
    <hyperlink ref="D362" r:id="rId669" xr:uid="{00000000-0004-0000-0000-0000AD020000}"/>
    <hyperlink ref="D360" r:id="rId670" xr:uid="{00000000-0004-0000-0000-0000AE020000}"/>
    <hyperlink ref="D731" r:id="rId671" tooltip="Посмотреть обложку" xr:uid="{00000000-0004-0000-0000-0000AF020000}"/>
    <hyperlink ref="D132" r:id="rId672" tooltip="Посмотреть обложку" xr:uid="{00000000-0004-0000-0000-0000B0020000}"/>
    <hyperlink ref="D133" r:id="rId673" tooltip="Посмотреть обложку" xr:uid="{00000000-0004-0000-0000-0000B1020000}"/>
    <hyperlink ref="D130" r:id="rId674" tooltip="Посмотреть обложку" xr:uid="{00000000-0004-0000-0000-0000B2020000}"/>
    <hyperlink ref="D128" r:id="rId675" tooltip="Посмотреть обложку" xr:uid="{00000000-0004-0000-0000-0000B3020000}"/>
    <hyperlink ref="D131" r:id="rId676" tooltip="Посмотреть обложку" xr:uid="{00000000-0004-0000-0000-0000B4020000}"/>
    <hyperlink ref="D508" r:id="rId677" tooltip="Посмотреть обложку" xr:uid="{00000000-0004-0000-0000-0000B5020000}"/>
    <hyperlink ref="D529" r:id="rId678" tooltip="Посмотреть обложку" xr:uid="{00000000-0004-0000-0000-0000B6020000}"/>
    <hyperlink ref="D699" r:id="rId679" tooltip="Посмотреть обложку" xr:uid="{00000000-0004-0000-0000-0000B7020000}"/>
    <hyperlink ref="D783" r:id="rId680" tooltip="Посмотреть обложку" xr:uid="{00000000-0004-0000-0000-0000B8020000}"/>
    <hyperlink ref="D491" r:id="rId681" tooltip="Посмотреть обложку" xr:uid="{00000000-0004-0000-0000-0000B9020000}"/>
    <hyperlink ref="D484" r:id="rId682" tooltip="Посмотреть обложку" xr:uid="{00000000-0004-0000-0000-0000BA020000}"/>
    <hyperlink ref="D476" r:id="rId683" tooltip="Посмотреть обложку" xr:uid="{00000000-0004-0000-0000-0000BB020000}"/>
    <hyperlink ref="D509" r:id="rId684" xr:uid="{00000000-0004-0000-0000-0000BC020000}"/>
    <hyperlink ref="D530" r:id="rId685" tooltip="Посмотреть обложку" display="Транспорт" xr:uid="{00000000-0004-0000-0000-0000BD020000}"/>
    <hyperlink ref="D560" r:id="rId686" xr:uid="{00000000-0004-0000-0000-0000BE020000}"/>
    <hyperlink ref="D714" r:id="rId687" tooltip="Посмотреть обложку" xr:uid="{00000000-0004-0000-0000-0000BF020000}"/>
    <hyperlink ref="D626" r:id="rId688" xr:uid="{00000000-0004-0000-0000-0000C0020000}"/>
    <hyperlink ref="D627" r:id="rId689" xr:uid="{00000000-0004-0000-0000-0000C1020000}"/>
    <hyperlink ref="D638" r:id="rId690" xr:uid="{00000000-0004-0000-0000-0000C2020000}"/>
    <hyperlink ref="D639" r:id="rId691" xr:uid="{00000000-0004-0000-0000-0000C3020000}"/>
    <hyperlink ref="D640" r:id="rId692" xr:uid="{00000000-0004-0000-0000-0000C4020000}"/>
    <hyperlink ref="D641" r:id="rId693" xr:uid="{00000000-0004-0000-0000-0000C5020000}"/>
    <hyperlink ref="D642" r:id="rId694" xr:uid="{00000000-0004-0000-0000-0000C6020000}"/>
    <hyperlink ref="D364" r:id="rId695" xr:uid="{00000000-0004-0000-0000-0000C7020000}"/>
    <hyperlink ref="D790" r:id="rId696" tooltip="Посмотреть обложку" xr:uid="{00000000-0004-0000-0000-0000C8020000}"/>
    <hyperlink ref="D787" r:id="rId697" tooltip="Посмотреть обложку" xr:uid="{00000000-0004-0000-0000-0000C9020000}"/>
    <hyperlink ref="D419" r:id="rId698" tooltip="Посмотреть обложку" xr:uid="{00000000-0004-0000-0000-0000CA020000}"/>
    <hyperlink ref="D420" r:id="rId699" tooltip="Посмотреть обложку" xr:uid="{00000000-0004-0000-0000-0000CB020000}"/>
    <hyperlink ref="D409" r:id="rId700" tooltip="Посмотреть обложку" xr:uid="{00000000-0004-0000-0000-0000CC020000}"/>
    <hyperlink ref="D801" r:id="rId701" tooltip="Посмотреть обложку" xr:uid="{00000000-0004-0000-0000-0000CD020000}"/>
    <hyperlink ref="D803" r:id="rId702" tooltip="Посмотреть обложку" xr:uid="{00000000-0004-0000-0000-0000CE020000}"/>
    <hyperlink ref="D804" r:id="rId703" tooltip="Посмотреть обложку" xr:uid="{00000000-0004-0000-0000-0000CF020000}"/>
    <hyperlink ref="D474" r:id="rId704" tooltip="Посмотреть обложку" xr:uid="{00000000-0004-0000-0000-0000D0020000}"/>
    <hyperlink ref="D693" r:id="rId705" tooltip="Посмотреть обложку" xr:uid="{00000000-0004-0000-0000-0000D1020000}"/>
    <hyperlink ref="D679" r:id="rId706" tooltip="Посмотреть обложку" xr:uid="{00000000-0004-0000-0000-0000D2020000}"/>
    <hyperlink ref="D689" r:id="rId707" tooltip="Посмотреть обложку" xr:uid="{00000000-0004-0000-0000-0000D3020000}"/>
    <hyperlink ref="D698" r:id="rId708" tooltip="Посмотреть обложку" xr:uid="{00000000-0004-0000-0000-0000D4020000}"/>
    <hyperlink ref="D686" r:id="rId709" tooltip="Посмотреть обложку" xr:uid="{00000000-0004-0000-0000-0000D5020000}"/>
    <hyperlink ref="D697" r:id="rId710" tooltip="Посмотреть обложку" xr:uid="{00000000-0004-0000-0000-0000D6020000}"/>
    <hyperlink ref="D690" r:id="rId711" tooltip="Посмотреть обложку" xr:uid="{00000000-0004-0000-0000-0000D7020000}"/>
    <hyperlink ref="D677" r:id="rId712" tooltip="Посмотреть обложку" xr:uid="{00000000-0004-0000-0000-0000D8020000}"/>
    <hyperlink ref="D667" r:id="rId713" tooltip="Посмотреть обложку" xr:uid="{00000000-0004-0000-0000-0000D9020000}"/>
    <hyperlink ref="D696" r:id="rId714" tooltip="Посмотреть обложку" xr:uid="{00000000-0004-0000-0000-0000DA020000}"/>
    <hyperlink ref="D688" r:id="rId715" tooltip="Посмотреть обложку" xr:uid="{00000000-0004-0000-0000-0000DB020000}"/>
    <hyperlink ref="D760" r:id="rId716" tooltip="Посмотреть обложку" xr:uid="{00000000-0004-0000-0000-0000DC020000}"/>
    <hyperlink ref="D761" r:id="rId717" tooltip="Посмотреть обложку" xr:uid="{00000000-0004-0000-0000-0000DD020000}"/>
    <hyperlink ref="D668" r:id="rId718" tooltip="Посмотреть обложку" xr:uid="{00000000-0004-0000-0000-0000DE020000}"/>
    <hyperlink ref="D421" r:id="rId719" tooltip="Посмотреть обложку" xr:uid="{00000000-0004-0000-0000-0000DF020000}"/>
    <hyperlink ref="D794" r:id="rId720" tooltip="Посмотреть обложку" xr:uid="{00000000-0004-0000-0000-0000E0020000}"/>
    <hyperlink ref="D554" r:id="rId721" tooltip="Посмотреть обложку" xr:uid="{00000000-0004-0000-0000-0000E1020000}"/>
    <hyperlink ref="D548" r:id="rId722" tooltip="Посмотреть обложку" xr:uid="{00000000-0004-0000-0000-0000E2020000}"/>
    <hyperlink ref="D713" r:id="rId723" tooltip="Посмотреть обложку" xr:uid="{00000000-0004-0000-0000-0000E3020000}"/>
    <hyperlink ref="D669" r:id="rId724" tooltip="Посмотреть обложку" xr:uid="{00000000-0004-0000-0000-0000E4020000}"/>
    <hyperlink ref="D727" r:id="rId725" tooltip="Посмотреть обложку" xr:uid="{00000000-0004-0000-0000-0000E5020000}"/>
    <hyperlink ref="D487" r:id="rId726" tooltip="Посмотреть обложку" xr:uid="{00000000-0004-0000-0000-0000E6020000}"/>
    <hyperlink ref="D538" r:id="rId727" tooltip="Посмотреть обложку" xr:uid="{00000000-0004-0000-0000-0000E7020000}"/>
    <hyperlink ref="D534" r:id="rId728" tooltip="Посмотреть обложку" xr:uid="{00000000-0004-0000-0000-0000E8020000}"/>
    <hyperlink ref="D559" r:id="rId729" xr:uid="{00000000-0004-0000-0000-0000E9020000}"/>
    <hyperlink ref="D566" r:id="rId730" tooltip="Посмотреть обложку" xr:uid="{00000000-0004-0000-0000-0000EA020000}"/>
    <hyperlink ref="D327" r:id="rId731" tooltip="Посмотреть обложку" xr:uid="{00000000-0004-0000-0000-0000EB020000}"/>
    <hyperlink ref="D758" r:id="rId732" tooltip="Посмотреть обложку" xr:uid="{00000000-0004-0000-0000-0000EC020000}"/>
    <hyperlink ref="D617" r:id="rId733" xr:uid="{00000000-0004-0000-0000-0000ED020000}"/>
    <hyperlink ref="D629" r:id="rId734" xr:uid="{00000000-0004-0000-0000-0000EE020000}"/>
    <hyperlink ref="D762" r:id="rId735" tooltip="Посмотреть обложку" xr:uid="{00000000-0004-0000-0000-0000EF020000}"/>
    <hyperlink ref="D625" r:id="rId736" xr:uid="{00000000-0004-0000-0000-0000F0020000}"/>
    <hyperlink ref="D718" r:id="rId737" tooltip="Посмотреть обложку" xr:uid="{00000000-0004-0000-0000-0000F1020000}"/>
    <hyperlink ref="D797" r:id="rId738" tooltip="Посмотреть обложку" xr:uid="{00000000-0004-0000-0000-0000F2020000}"/>
    <hyperlink ref="D526" r:id="rId739" tooltip="Посмотреть обложку" xr:uid="{00000000-0004-0000-0000-0000F3020000}"/>
    <hyperlink ref="D519" r:id="rId740" tooltip="Посмотреть обложку" xr:uid="{00000000-0004-0000-0000-0000F4020000}"/>
    <hyperlink ref="D535" r:id="rId741" tooltip="Посмотреть обложку" xr:uid="{00000000-0004-0000-0000-0000F5020000}"/>
    <hyperlink ref="D533" r:id="rId742" tooltip="Посмотреть обложку" xr:uid="{00000000-0004-0000-0000-0000F6020000}"/>
    <hyperlink ref="D532" r:id="rId743" tooltip="Посмотреть обложку" xr:uid="{00000000-0004-0000-0000-0000F7020000}"/>
    <hyperlink ref="D632" r:id="rId744" xr:uid="{00000000-0004-0000-0000-0000F8020000}"/>
    <hyperlink ref="D634" r:id="rId745" xr:uid="{00000000-0004-0000-0000-0000F9020000}"/>
    <hyperlink ref="D488" r:id="rId746" xr:uid="{00000000-0004-0000-0000-0000FA020000}"/>
    <hyperlink ref="D511" r:id="rId747" xr:uid="{00000000-0004-0000-0000-0000FB020000}"/>
    <hyperlink ref="D520" r:id="rId748" tooltip="Посмотреть обложку" xr:uid="{00000000-0004-0000-0000-0000FC020000}"/>
    <hyperlink ref="D555" r:id="rId749" tooltip="Посмотреть обложку" xr:uid="{00000000-0004-0000-0000-0000FD020000}"/>
    <hyperlink ref="D547" r:id="rId750" tooltip="Посмотреть обложку" xr:uid="{00000000-0004-0000-0000-0000FE020000}"/>
    <hyperlink ref="D785" r:id="rId751" tooltip="Посмотреть обложку" xr:uid="{00000000-0004-0000-0000-0000FF020000}"/>
    <hyperlink ref="D729" r:id="rId752" tooltip="Посмотреть обложку" xr:uid="{00000000-0004-0000-0000-000000030000}"/>
    <hyperlink ref="D722" r:id="rId753" tooltip="Посмотреть обложку" xr:uid="{00000000-0004-0000-0000-000001030000}"/>
    <hyperlink ref="D615" r:id="rId754" xr:uid="{00000000-0004-0000-0000-000002030000}"/>
    <hyperlink ref="D363" r:id="rId755" xr:uid="{00000000-0004-0000-0000-000003030000}"/>
    <hyperlink ref="D802" r:id="rId756" tooltip="Посмотреть обложку" xr:uid="{00000000-0004-0000-0000-000004030000}"/>
    <hyperlink ref="D728" r:id="rId757" tooltip="Посмотреть обложку" xr:uid="{00000000-0004-0000-0000-000005030000}"/>
    <hyperlink ref="D796" r:id="rId758" tooltip="Посмотреть обложку" xr:uid="{00000000-0004-0000-0000-000006030000}"/>
    <hyperlink ref="D812" r:id="rId759" tooltip="Посмотреть обложку" xr:uid="{00000000-0004-0000-0000-000007030000}"/>
    <hyperlink ref="D808" r:id="rId760" tooltip="Посмотреть обложку" xr:uid="{00000000-0004-0000-0000-000008030000}"/>
    <hyperlink ref="D799" r:id="rId761" tooltip="Посмотреть обложку" xr:uid="{00000000-0004-0000-0000-000009030000}"/>
    <hyperlink ref="D786" r:id="rId762" tooltip="Посмотреть обложку" xr:uid="{00000000-0004-0000-0000-00000A030000}"/>
    <hyperlink ref="D789" r:id="rId763" tooltip="Посмотреть обложку" xr:uid="{00000000-0004-0000-0000-00000B030000}"/>
    <hyperlink ref="D788" r:id="rId764" tooltip="Посмотреть обложку" xr:uid="{00000000-0004-0000-0000-00000C030000}"/>
    <hyperlink ref="D89" r:id="rId765" xr:uid="{00000000-0004-0000-0000-00000D030000}"/>
    <hyperlink ref="D513" r:id="rId766" xr:uid="{00000000-0004-0000-0000-00000E030000}"/>
    <hyperlink ref="D726" r:id="rId767" xr:uid="{00000000-0004-0000-0000-00000F030000}"/>
    <hyperlink ref="D370" r:id="rId768" xr:uid="{00000000-0004-0000-0000-000010030000}"/>
    <hyperlink ref="D35" r:id="rId769" xr:uid="{00000000-0004-0000-0000-000011030000}"/>
    <hyperlink ref="D34" r:id="rId770" xr:uid="{00000000-0004-0000-0000-000012030000}"/>
    <hyperlink ref="D52" r:id="rId771" xr:uid="{00000000-0004-0000-0000-000013030000}"/>
    <hyperlink ref="D88" r:id="rId772" xr:uid="{00000000-0004-0000-0000-000014030000}"/>
    <hyperlink ref="D113" r:id="rId773" xr:uid="{00000000-0004-0000-0000-000015030000}"/>
    <hyperlink ref="D119" r:id="rId774" xr:uid="{00000000-0004-0000-0000-000016030000}"/>
    <hyperlink ref="D122" r:id="rId775" xr:uid="{00000000-0004-0000-0000-000017030000}"/>
    <hyperlink ref="D171" r:id="rId776" xr:uid="{00000000-0004-0000-0000-000018030000}"/>
    <hyperlink ref="D173" r:id="rId777" xr:uid="{00000000-0004-0000-0000-000019030000}"/>
    <hyperlink ref="D451" r:id="rId778" xr:uid="{00000000-0004-0000-0000-00001A030000}"/>
    <hyperlink ref="D577" r:id="rId779" xr:uid="{00000000-0004-0000-0000-00001B030000}"/>
    <hyperlink ref="D675" r:id="rId780" xr:uid="{00000000-0004-0000-0000-00001C030000}"/>
    <hyperlink ref="D752" r:id="rId781" tooltip="Посмотреть обложку" xr:uid="{00000000-0004-0000-0000-00001D030000}"/>
    <hyperlink ref="D766" r:id="rId782" xr:uid="{00000000-0004-0000-0000-00001E030000}"/>
    <hyperlink ref="D767" r:id="rId783" xr:uid="{00000000-0004-0000-0000-00001F030000}"/>
    <hyperlink ref="D798" r:id="rId784" xr:uid="{00000000-0004-0000-0000-000020030000}"/>
    <hyperlink ref="D810" r:id="rId785" xr:uid="{00000000-0004-0000-0000-000021030000}"/>
    <hyperlink ref="D841" r:id="rId786" xr:uid="{00000000-0004-0000-0000-000022030000}"/>
    <hyperlink ref="D147" r:id="rId787" xr:uid="{00000000-0004-0000-0000-000023030000}"/>
    <hyperlink ref="D160" r:id="rId788" xr:uid="{00000000-0004-0000-0000-000024030000}"/>
    <hyperlink ref="D159" r:id="rId789" xr:uid="{00000000-0004-0000-0000-000025030000}"/>
    <hyperlink ref="D152" r:id="rId790" xr:uid="{00000000-0004-0000-0000-000026030000}"/>
    <hyperlink ref="D162" r:id="rId791" display="Тиргёнок" xr:uid="{00000000-0004-0000-0000-000027030000}"/>
    <hyperlink ref="D40" r:id="rId792" xr:uid="{00000000-0004-0000-0000-000028030000}"/>
    <hyperlink ref="D39" r:id="rId793" xr:uid="{00000000-0004-0000-0000-000029030000}"/>
    <hyperlink ref="D38" r:id="rId794" xr:uid="{00000000-0004-0000-0000-00002A030000}"/>
    <hyperlink ref="D37" r:id="rId795" xr:uid="{00000000-0004-0000-0000-00002B030000}"/>
    <hyperlink ref="D244" r:id="rId796" xr:uid="{00000000-0004-0000-0000-00002C030000}"/>
    <hyperlink ref="D5" r:id="rId797" xr:uid="{00000000-0004-0000-0000-00002D030000}"/>
    <hyperlink ref="D5" r:id="rId798" display="http://alex-book.ru/" xr:uid="{00000000-0004-0000-0000-00002E030000}"/>
    <hyperlink ref="D6" r:id="rId799" xr:uid="{00000000-0004-0000-0000-00002F030000}"/>
    <hyperlink ref="D351" r:id="rId800" xr:uid="{00000000-0004-0000-0000-000030030000}"/>
    <hyperlink ref="D720" r:id="rId801" xr:uid="{00000000-0004-0000-0000-000031030000}"/>
    <hyperlink ref="D296" r:id="rId802" xr:uid="{00000000-0004-0000-0000-000032030000}"/>
    <hyperlink ref="D715" r:id="rId803" xr:uid="{00000000-0004-0000-0000-000033030000}"/>
    <hyperlink ref="D310" r:id="rId804" xr:uid="{00000000-0004-0000-0000-000034030000}"/>
    <hyperlink ref="D24" r:id="rId805" xr:uid="{00000000-0004-0000-0000-000035030000}"/>
    <hyperlink ref="D29" r:id="rId806" xr:uid="{00000000-0004-0000-0000-000036030000}"/>
    <hyperlink ref="D21" r:id="rId807" xr:uid="{00000000-0004-0000-0000-000037030000}"/>
    <hyperlink ref="D22" r:id="rId808" xr:uid="{00000000-0004-0000-0000-000038030000}"/>
    <hyperlink ref="D97" r:id="rId809" xr:uid="{00000000-0004-0000-0000-000039030000}"/>
    <hyperlink ref="D631" r:id="rId810" xr:uid="{00000000-0004-0000-0000-00003A030000}"/>
    <hyperlink ref="D716" r:id="rId811" xr:uid="{00000000-0004-0000-0000-00003B030000}"/>
  </hyperlinks>
  <pageMargins left="0.7" right="0.7" top="0.75" bottom="0.75" header="0.3" footer="0.3"/>
  <pageSetup paperSize="9" scale="39" orientation="portrait" horizontalDpi="300" r:id="rId812"/>
  <drawing r:id="rId8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</vt:i4>
      </vt:variant>
    </vt:vector>
  </HeadingPairs>
  <TitlesOfParts>
    <vt:vector size="14" baseType="lpstr">
      <vt:lpstr>Лист1</vt:lpstr>
      <vt:lpstr>Applik</vt:lpstr>
      <vt:lpstr>Brush</vt:lpstr>
      <vt:lpstr>kart</vt:lpstr>
      <vt:lpstr>kartotki</vt:lpstr>
      <vt:lpstr>KCK</vt:lpstr>
      <vt:lpstr>Learn</vt:lpstr>
      <vt:lpstr>mini</vt:lpstr>
      <vt:lpstr>Pen</vt:lpstr>
      <vt:lpstr>Pen0</vt:lpstr>
      <vt:lpstr>Read</vt:lpstr>
      <vt:lpstr>Star</vt:lpstr>
      <vt:lpstr>Star0</vt:lpstr>
      <vt:lpstr>Лист1!Область_печати</vt:lpstr>
    </vt:vector>
  </TitlesOfParts>
  <Company>MyHome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Настенька</dc:creator>
  <cp:lastModifiedBy>Kors161</cp:lastModifiedBy>
  <dcterms:created xsi:type="dcterms:W3CDTF">2022-08-19T07:20:23Z</dcterms:created>
  <dcterms:modified xsi:type="dcterms:W3CDTF">2026-05-22T12:28:35Z</dcterms:modified>
</cp:coreProperties>
</file>